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C36BAB62-F457-4C35-8D99-8218C9295265}" xr6:coauthVersionLast="47" xr6:coauthVersionMax="47" xr10:uidLastSave="{00000000-0000-0000-0000-000000000000}"/>
  <bookViews>
    <workbookView xWindow="-103" yWindow="-103" windowWidth="23657" windowHeight="15120" tabRatio="710" activeTab="1" xr2:uid="{00000000-000D-0000-FFFF-FFFF00000000}"/>
  </bookViews>
  <sheets>
    <sheet name="Instructions" sheetId="21" r:id="rId1"/>
    <sheet name="Weekly Menus" sheetId="7" r:id="rId2"/>
    <sheet name="K-8" sheetId="19" r:id="rId3"/>
    <sheet name="K-12" sheetId="4" r:id="rId4"/>
    <sheet name="K-8 Production Records" sheetId="20" r:id="rId5"/>
    <sheet name="K-12 Production Records" sheetId="16" r:id="rId6"/>
  </sheets>
  <definedNames>
    <definedName name="AgeGradeGroups" localSheetId="0">#REF!</definedName>
    <definedName name="AgeGradeGroups" localSheetId="2">#REF!</definedName>
    <definedName name="AgeGradeGroups" localSheetId="4">#REF!</definedName>
    <definedName name="AgeGradeGroups">#REF!</definedName>
    <definedName name="_xlnm.Print_Area" localSheetId="3">'K-12'!$A$1:$O$211</definedName>
    <definedName name="_xlnm.Print_Area" localSheetId="2">'K-8'!$A$1:$O$211</definedName>
    <definedName name="Veg" localSheetId="2">'K-8'!$S$6:$S$10</definedName>
    <definedName name="Veg">'K-12'!$S$6:$S$10</definedName>
    <definedName name="Veggie" localSheetId="2">'K-8'!$S$6:$S$11</definedName>
    <definedName name="Veggie">'K-12'!$S$6:$S$11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0" i="4" l="1"/>
  <c r="F171" i="4"/>
  <c r="F142" i="4"/>
  <c r="F113" i="4"/>
  <c r="F84" i="4"/>
  <c r="F55" i="4"/>
  <c r="F26" i="4"/>
  <c r="F200" i="19"/>
  <c r="F171" i="19"/>
  <c r="F142" i="19"/>
  <c r="F113" i="19"/>
  <c r="F84" i="19"/>
  <c r="F55" i="19"/>
  <c r="F26" i="19"/>
  <c r="F205" i="19" l="1"/>
  <c r="F207" i="19" s="1"/>
  <c r="F205" i="4"/>
  <c r="F207" i="4" s="1"/>
  <c r="A181" i="4"/>
  <c r="A182" i="4"/>
  <c r="A183" i="4"/>
  <c r="A184" i="4"/>
  <c r="A185" i="4"/>
  <c r="A186" i="4"/>
  <c r="A187" i="4"/>
  <c r="A188" i="4"/>
  <c r="A189" i="4"/>
  <c r="A190" i="4"/>
  <c r="A191" i="4"/>
  <c r="A192" i="4"/>
  <c r="A193" i="4"/>
  <c r="A194" i="4"/>
  <c r="A195" i="4"/>
  <c r="A196" i="4"/>
  <c r="A197" i="4"/>
  <c r="A198" i="4"/>
  <c r="A199" i="4"/>
  <c r="A180" i="4"/>
  <c r="A152" i="4"/>
  <c r="A153" i="4"/>
  <c r="A154" i="4"/>
  <c r="A155" i="4"/>
  <c r="A156" i="4"/>
  <c r="A157" i="4"/>
  <c r="A158" i="4"/>
  <c r="A159" i="4"/>
  <c r="A160" i="4"/>
  <c r="A161" i="4"/>
  <c r="A162" i="4"/>
  <c r="A163" i="4"/>
  <c r="A164" i="4"/>
  <c r="A165" i="4"/>
  <c r="A166" i="4"/>
  <c r="A167" i="4"/>
  <c r="A168" i="4"/>
  <c r="A169" i="4"/>
  <c r="A170" i="4"/>
  <c r="A151" i="4"/>
  <c r="A181" i="19"/>
  <c r="A182" i="19"/>
  <c r="A183" i="19"/>
  <c r="A184" i="19"/>
  <c r="A185" i="19"/>
  <c r="A186" i="19"/>
  <c r="A187" i="19"/>
  <c r="A188" i="19"/>
  <c r="A189" i="19"/>
  <c r="A190" i="19"/>
  <c r="A191" i="19"/>
  <c r="A192" i="19"/>
  <c r="A193" i="19"/>
  <c r="A194" i="19"/>
  <c r="A195" i="19"/>
  <c r="A196" i="19"/>
  <c r="A197" i="19"/>
  <c r="A198" i="19"/>
  <c r="A199" i="19"/>
  <c r="A180" i="19"/>
  <c r="A170" i="19"/>
  <c r="A152" i="19"/>
  <c r="A153" i="19"/>
  <c r="A154" i="19"/>
  <c r="A155" i="19"/>
  <c r="A156" i="19"/>
  <c r="A157" i="19"/>
  <c r="A158" i="19"/>
  <c r="A159" i="19"/>
  <c r="A160" i="19"/>
  <c r="A161" i="19"/>
  <c r="A162" i="19"/>
  <c r="A163" i="19"/>
  <c r="A164" i="19"/>
  <c r="A165" i="19"/>
  <c r="A166" i="19"/>
  <c r="A167" i="19"/>
  <c r="A168" i="19"/>
  <c r="A169" i="19"/>
  <c r="A151" i="19"/>
  <c r="N263" i="16"/>
  <c r="L263" i="16"/>
  <c r="K263" i="16"/>
  <c r="J263" i="16"/>
  <c r="H263" i="16"/>
  <c r="C263" i="16"/>
  <c r="N262" i="16"/>
  <c r="L262" i="16"/>
  <c r="K262" i="16"/>
  <c r="J262" i="16"/>
  <c r="H262" i="16"/>
  <c r="C262" i="16"/>
  <c r="N261" i="16"/>
  <c r="L261" i="16"/>
  <c r="K261" i="16"/>
  <c r="J261" i="16"/>
  <c r="H261" i="16"/>
  <c r="C261" i="16"/>
  <c r="N260" i="16"/>
  <c r="L260" i="16"/>
  <c r="K260" i="16"/>
  <c r="J260" i="16"/>
  <c r="H260" i="16"/>
  <c r="C260" i="16"/>
  <c r="N259" i="16"/>
  <c r="L259" i="16"/>
  <c r="K259" i="16"/>
  <c r="J259" i="16"/>
  <c r="H259" i="16"/>
  <c r="C259" i="16"/>
  <c r="N258" i="16"/>
  <c r="L258" i="16"/>
  <c r="K258" i="16"/>
  <c r="J258" i="16"/>
  <c r="H258" i="16"/>
  <c r="C258" i="16"/>
  <c r="N257" i="16"/>
  <c r="L257" i="16"/>
  <c r="K257" i="16"/>
  <c r="J257" i="16"/>
  <c r="H257" i="16"/>
  <c r="C257" i="16"/>
  <c r="N256" i="16"/>
  <c r="L256" i="16"/>
  <c r="K256" i="16"/>
  <c r="J256" i="16"/>
  <c r="H256" i="16"/>
  <c r="C256" i="16"/>
  <c r="N255" i="16"/>
  <c r="L255" i="16"/>
  <c r="K255" i="16"/>
  <c r="J255" i="16"/>
  <c r="H255" i="16"/>
  <c r="C255" i="16"/>
  <c r="N254" i="16"/>
  <c r="L254" i="16"/>
  <c r="K254" i="16"/>
  <c r="J254" i="16"/>
  <c r="H254" i="16"/>
  <c r="C254" i="16"/>
  <c r="N253" i="16"/>
  <c r="L253" i="16"/>
  <c r="K253" i="16"/>
  <c r="J253" i="16"/>
  <c r="H253" i="16"/>
  <c r="C253" i="16"/>
  <c r="N252" i="16"/>
  <c r="L252" i="16"/>
  <c r="K252" i="16"/>
  <c r="J252" i="16"/>
  <c r="H252" i="16"/>
  <c r="C252" i="16"/>
  <c r="N251" i="16"/>
  <c r="L251" i="16"/>
  <c r="K251" i="16"/>
  <c r="J251" i="16"/>
  <c r="H251" i="16"/>
  <c r="C251" i="16"/>
  <c r="N250" i="16"/>
  <c r="L250" i="16"/>
  <c r="K250" i="16"/>
  <c r="J250" i="16"/>
  <c r="H250" i="16"/>
  <c r="C250" i="16"/>
  <c r="N249" i="16"/>
  <c r="L249" i="16"/>
  <c r="K249" i="16"/>
  <c r="J249" i="16"/>
  <c r="H249" i="16"/>
  <c r="C249" i="16"/>
  <c r="N248" i="16"/>
  <c r="L248" i="16"/>
  <c r="K248" i="16"/>
  <c r="J248" i="16"/>
  <c r="H248" i="16"/>
  <c r="C248" i="16"/>
  <c r="N247" i="16"/>
  <c r="L247" i="16"/>
  <c r="K247" i="16"/>
  <c r="J247" i="16"/>
  <c r="H247" i="16"/>
  <c r="C247" i="16"/>
  <c r="N246" i="16"/>
  <c r="N264" i="16" s="1"/>
  <c r="L246" i="16"/>
  <c r="K246" i="16"/>
  <c r="J246" i="16"/>
  <c r="H246" i="16"/>
  <c r="C246" i="16"/>
  <c r="N245" i="16"/>
  <c r="L245" i="16"/>
  <c r="L264" i="16" s="1"/>
  <c r="K245" i="16"/>
  <c r="K264" i="16" s="1"/>
  <c r="J245" i="16"/>
  <c r="H245" i="16"/>
  <c r="C245" i="16"/>
  <c r="N244" i="16"/>
  <c r="L244" i="16"/>
  <c r="K244" i="16"/>
  <c r="J244" i="16"/>
  <c r="H244" i="16"/>
  <c r="H264" i="16" s="1"/>
  <c r="C244" i="16"/>
  <c r="N225" i="16"/>
  <c r="L225" i="16"/>
  <c r="K225" i="16"/>
  <c r="J225" i="16"/>
  <c r="H225" i="16"/>
  <c r="C225" i="16"/>
  <c r="N224" i="16"/>
  <c r="L224" i="16"/>
  <c r="K224" i="16"/>
  <c r="J224" i="16"/>
  <c r="H224" i="16"/>
  <c r="C224" i="16"/>
  <c r="N223" i="16"/>
  <c r="L223" i="16"/>
  <c r="K223" i="16"/>
  <c r="J223" i="16"/>
  <c r="H223" i="16"/>
  <c r="C223" i="16"/>
  <c r="N222" i="16"/>
  <c r="L222" i="16"/>
  <c r="K222" i="16"/>
  <c r="J222" i="16"/>
  <c r="H222" i="16"/>
  <c r="C222" i="16"/>
  <c r="N221" i="16"/>
  <c r="L221" i="16"/>
  <c r="K221" i="16"/>
  <c r="J221" i="16"/>
  <c r="H221" i="16"/>
  <c r="C221" i="16"/>
  <c r="N220" i="16"/>
  <c r="L220" i="16"/>
  <c r="K220" i="16"/>
  <c r="J220" i="16"/>
  <c r="H220" i="16"/>
  <c r="C220" i="16"/>
  <c r="N219" i="16"/>
  <c r="L219" i="16"/>
  <c r="K219" i="16"/>
  <c r="J219" i="16"/>
  <c r="H219" i="16"/>
  <c r="C219" i="16"/>
  <c r="N218" i="16"/>
  <c r="L218" i="16"/>
  <c r="K218" i="16"/>
  <c r="J218" i="16"/>
  <c r="H218" i="16"/>
  <c r="C218" i="16"/>
  <c r="N217" i="16"/>
  <c r="L217" i="16"/>
  <c r="K217" i="16"/>
  <c r="J217" i="16"/>
  <c r="H217" i="16"/>
  <c r="C217" i="16"/>
  <c r="N216" i="16"/>
  <c r="L216" i="16"/>
  <c r="K216" i="16"/>
  <c r="J216" i="16"/>
  <c r="H216" i="16"/>
  <c r="C216" i="16"/>
  <c r="N215" i="16"/>
  <c r="L215" i="16"/>
  <c r="K215" i="16"/>
  <c r="J215" i="16"/>
  <c r="H215" i="16"/>
  <c r="C215" i="16"/>
  <c r="N214" i="16"/>
  <c r="L214" i="16"/>
  <c r="K214" i="16"/>
  <c r="J214" i="16"/>
  <c r="H214" i="16"/>
  <c r="C214" i="16"/>
  <c r="N213" i="16"/>
  <c r="L213" i="16"/>
  <c r="K213" i="16"/>
  <c r="J213" i="16"/>
  <c r="H213" i="16"/>
  <c r="C213" i="16"/>
  <c r="N212" i="16"/>
  <c r="L212" i="16"/>
  <c r="K212" i="16"/>
  <c r="J212" i="16"/>
  <c r="H212" i="16"/>
  <c r="C212" i="16"/>
  <c r="N211" i="16"/>
  <c r="L211" i="16"/>
  <c r="K211" i="16"/>
  <c r="J211" i="16"/>
  <c r="H211" i="16"/>
  <c r="C211" i="16"/>
  <c r="N210" i="16"/>
  <c r="L210" i="16"/>
  <c r="K210" i="16"/>
  <c r="J210" i="16"/>
  <c r="H210" i="16"/>
  <c r="C210" i="16"/>
  <c r="N209" i="16"/>
  <c r="L209" i="16"/>
  <c r="K209" i="16"/>
  <c r="J209" i="16"/>
  <c r="H209" i="16"/>
  <c r="C209" i="16"/>
  <c r="N208" i="16"/>
  <c r="N226" i="16" s="1"/>
  <c r="L208" i="16"/>
  <c r="K208" i="16"/>
  <c r="J208" i="16"/>
  <c r="H208" i="16"/>
  <c r="C208" i="16"/>
  <c r="N207" i="16"/>
  <c r="L207" i="16"/>
  <c r="K207" i="16"/>
  <c r="J207" i="16"/>
  <c r="H207" i="16"/>
  <c r="C207" i="16"/>
  <c r="N206" i="16"/>
  <c r="L206" i="16"/>
  <c r="K206" i="16"/>
  <c r="J206" i="16"/>
  <c r="H206" i="16"/>
  <c r="H226" i="16" s="1"/>
  <c r="C206" i="16"/>
  <c r="N186" i="16"/>
  <c r="L186" i="16"/>
  <c r="K186" i="16"/>
  <c r="J186" i="16"/>
  <c r="H186" i="16"/>
  <c r="C186" i="16"/>
  <c r="N185" i="16"/>
  <c r="L185" i="16"/>
  <c r="K185" i="16"/>
  <c r="J185" i="16"/>
  <c r="H185" i="16"/>
  <c r="C185" i="16"/>
  <c r="N184" i="16"/>
  <c r="L184" i="16"/>
  <c r="K184" i="16"/>
  <c r="J184" i="16"/>
  <c r="H184" i="16"/>
  <c r="C184" i="16"/>
  <c r="N183" i="16"/>
  <c r="L183" i="16"/>
  <c r="K183" i="16"/>
  <c r="J183" i="16"/>
  <c r="H183" i="16"/>
  <c r="C183" i="16"/>
  <c r="N182" i="16"/>
  <c r="L182" i="16"/>
  <c r="K182" i="16"/>
  <c r="J182" i="16"/>
  <c r="H182" i="16"/>
  <c r="C182" i="16"/>
  <c r="N181" i="16"/>
  <c r="L181" i="16"/>
  <c r="K181" i="16"/>
  <c r="J181" i="16"/>
  <c r="H181" i="16"/>
  <c r="C181" i="16"/>
  <c r="N180" i="16"/>
  <c r="L180" i="16"/>
  <c r="K180" i="16"/>
  <c r="J180" i="16"/>
  <c r="H180" i="16"/>
  <c r="C180" i="16"/>
  <c r="N179" i="16"/>
  <c r="L179" i="16"/>
  <c r="K179" i="16"/>
  <c r="J179" i="16"/>
  <c r="H179" i="16"/>
  <c r="C179" i="16"/>
  <c r="N178" i="16"/>
  <c r="L178" i="16"/>
  <c r="K178" i="16"/>
  <c r="J178" i="16"/>
  <c r="H178" i="16"/>
  <c r="C178" i="16"/>
  <c r="N177" i="16"/>
  <c r="L177" i="16"/>
  <c r="K177" i="16"/>
  <c r="J177" i="16"/>
  <c r="H177" i="16"/>
  <c r="C177" i="16"/>
  <c r="N176" i="16"/>
  <c r="L176" i="16"/>
  <c r="K176" i="16"/>
  <c r="J176" i="16"/>
  <c r="H176" i="16"/>
  <c r="C176" i="16"/>
  <c r="N175" i="16"/>
  <c r="L175" i="16"/>
  <c r="K175" i="16"/>
  <c r="J175" i="16"/>
  <c r="H175" i="16"/>
  <c r="C175" i="16"/>
  <c r="N174" i="16"/>
  <c r="L174" i="16"/>
  <c r="K174" i="16"/>
  <c r="J174" i="16"/>
  <c r="H174" i="16"/>
  <c r="C174" i="16"/>
  <c r="N173" i="16"/>
  <c r="L173" i="16"/>
  <c r="K173" i="16"/>
  <c r="J173" i="16"/>
  <c r="H173" i="16"/>
  <c r="C173" i="16"/>
  <c r="N172" i="16"/>
  <c r="L172" i="16"/>
  <c r="K172" i="16"/>
  <c r="J172" i="16"/>
  <c r="H172" i="16"/>
  <c r="C172" i="16"/>
  <c r="N171" i="16"/>
  <c r="L171" i="16"/>
  <c r="K171" i="16"/>
  <c r="J171" i="16"/>
  <c r="H171" i="16"/>
  <c r="C171" i="16"/>
  <c r="N170" i="16"/>
  <c r="L170" i="16"/>
  <c r="K170" i="16"/>
  <c r="J170" i="16"/>
  <c r="H170" i="16"/>
  <c r="C170" i="16"/>
  <c r="N169" i="16"/>
  <c r="N187" i="16" s="1"/>
  <c r="L169" i="16"/>
  <c r="K169" i="16"/>
  <c r="J169" i="16"/>
  <c r="H169" i="16"/>
  <c r="C169" i="16"/>
  <c r="N168" i="16"/>
  <c r="L168" i="16"/>
  <c r="K168" i="16"/>
  <c r="K187" i="16" s="1"/>
  <c r="J168" i="16"/>
  <c r="H168" i="16"/>
  <c r="C168" i="16"/>
  <c r="N167" i="16"/>
  <c r="L167" i="16"/>
  <c r="K167" i="16"/>
  <c r="J167" i="16"/>
  <c r="H167" i="16"/>
  <c r="H187" i="16" s="1"/>
  <c r="C167" i="16"/>
  <c r="N148" i="16"/>
  <c r="L148" i="16"/>
  <c r="K148" i="16"/>
  <c r="J148" i="16"/>
  <c r="H148" i="16"/>
  <c r="C148" i="16"/>
  <c r="N147" i="16"/>
  <c r="L147" i="16"/>
  <c r="K147" i="16"/>
  <c r="J147" i="16"/>
  <c r="H147" i="16"/>
  <c r="C147" i="16"/>
  <c r="N146" i="16"/>
  <c r="L146" i="16"/>
  <c r="K146" i="16"/>
  <c r="J146" i="16"/>
  <c r="H146" i="16"/>
  <c r="C146" i="16"/>
  <c r="N145" i="16"/>
  <c r="L145" i="16"/>
  <c r="K145" i="16"/>
  <c r="J145" i="16"/>
  <c r="H145" i="16"/>
  <c r="C145" i="16"/>
  <c r="N144" i="16"/>
  <c r="L144" i="16"/>
  <c r="K144" i="16"/>
  <c r="J144" i="16"/>
  <c r="H144" i="16"/>
  <c r="C144" i="16"/>
  <c r="N143" i="16"/>
  <c r="L143" i="16"/>
  <c r="K143" i="16"/>
  <c r="J143" i="16"/>
  <c r="H143" i="16"/>
  <c r="C143" i="16"/>
  <c r="N142" i="16"/>
  <c r="L142" i="16"/>
  <c r="K142" i="16"/>
  <c r="J142" i="16"/>
  <c r="H142" i="16"/>
  <c r="C142" i="16"/>
  <c r="N141" i="16"/>
  <c r="L141" i="16"/>
  <c r="K141" i="16"/>
  <c r="J141" i="16"/>
  <c r="H141" i="16"/>
  <c r="C141" i="16"/>
  <c r="N140" i="16"/>
  <c r="L140" i="16"/>
  <c r="K140" i="16"/>
  <c r="J140" i="16"/>
  <c r="H140" i="16"/>
  <c r="C140" i="16"/>
  <c r="N139" i="16"/>
  <c r="L139" i="16"/>
  <c r="K139" i="16"/>
  <c r="J139" i="16"/>
  <c r="H139" i="16"/>
  <c r="C139" i="16"/>
  <c r="N138" i="16"/>
  <c r="L138" i="16"/>
  <c r="K138" i="16"/>
  <c r="J138" i="16"/>
  <c r="H138" i="16"/>
  <c r="C138" i="16"/>
  <c r="N137" i="16"/>
  <c r="L137" i="16"/>
  <c r="K137" i="16"/>
  <c r="J137" i="16"/>
  <c r="H137" i="16"/>
  <c r="C137" i="16"/>
  <c r="N136" i="16"/>
  <c r="L136" i="16"/>
  <c r="K136" i="16"/>
  <c r="J136" i="16"/>
  <c r="H136" i="16"/>
  <c r="C136" i="16"/>
  <c r="N135" i="16"/>
  <c r="L135" i="16"/>
  <c r="K135" i="16"/>
  <c r="J135" i="16"/>
  <c r="H135" i="16"/>
  <c r="C135" i="16"/>
  <c r="N134" i="16"/>
  <c r="L134" i="16"/>
  <c r="K134" i="16"/>
  <c r="J134" i="16"/>
  <c r="H134" i="16"/>
  <c r="C134" i="16"/>
  <c r="N133" i="16"/>
  <c r="L133" i="16"/>
  <c r="K133" i="16"/>
  <c r="J133" i="16"/>
  <c r="H133" i="16"/>
  <c r="C133" i="16"/>
  <c r="N132" i="16"/>
  <c r="L132" i="16"/>
  <c r="K132" i="16"/>
  <c r="J132" i="16"/>
  <c r="H132" i="16"/>
  <c r="C132" i="16"/>
  <c r="N131" i="16"/>
  <c r="L131" i="16"/>
  <c r="K131" i="16"/>
  <c r="J131" i="16"/>
  <c r="H131" i="16"/>
  <c r="C131" i="16"/>
  <c r="N130" i="16"/>
  <c r="L130" i="16"/>
  <c r="K130" i="16"/>
  <c r="J130" i="16"/>
  <c r="H130" i="16"/>
  <c r="C130" i="16"/>
  <c r="N129" i="16"/>
  <c r="L129" i="16"/>
  <c r="K129" i="16"/>
  <c r="J129" i="16"/>
  <c r="H129" i="16"/>
  <c r="C129" i="16"/>
  <c r="N110" i="16"/>
  <c r="L110" i="16"/>
  <c r="K110" i="16"/>
  <c r="J110" i="16"/>
  <c r="H110" i="16"/>
  <c r="C110" i="16"/>
  <c r="N109" i="16"/>
  <c r="L109" i="16"/>
  <c r="K109" i="16"/>
  <c r="J109" i="16"/>
  <c r="H109" i="16"/>
  <c r="C109" i="16"/>
  <c r="N108" i="16"/>
  <c r="L108" i="16"/>
  <c r="K108" i="16"/>
  <c r="J108" i="16"/>
  <c r="H108" i="16"/>
  <c r="C108" i="16"/>
  <c r="N107" i="16"/>
  <c r="L107" i="16"/>
  <c r="K107" i="16"/>
  <c r="J107" i="16"/>
  <c r="H107" i="16"/>
  <c r="C107" i="16"/>
  <c r="N106" i="16"/>
  <c r="L106" i="16"/>
  <c r="K106" i="16"/>
  <c r="J106" i="16"/>
  <c r="H106" i="16"/>
  <c r="C106" i="16"/>
  <c r="N105" i="16"/>
  <c r="L105" i="16"/>
  <c r="K105" i="16"/>
  <c r="J105" i="16"/>
  <c r="H105" i="16"/>
  <c r="C105" i="16"/>
  <c r="N104" i="16"/>
  <c r="L104" i="16"/>
  <c r="K104" i="16"/>
  <c r="J104" i="16"/>
  <c r="H104" i="16"/>
  <c r="C104" i="16"/>
  <c r="N103" i="16"/>
  <c r="L103" i="16"/>
  <c r="K103" i="16"/>
  <c r="J103" i="16"/>
  <c r="H103" i="16"/>
  <c r="C103" i="16"/>
  <c r="N102" i="16"/>
  <c r="L102" i="16"/>
  <c r="K102" i="16"/>
  <c r="J102" i="16"/>
  <c r="H102" i="16"/>
  <c r="C102" i="16"/>
  <c r="N101" i="16"/>
  <c r="L101" i="16"/>
  <c r="K101" i="16"/>
  <c r="J101" i="16"/>
  <c r="H101" i="16"/>
  <c r="C101" i="16"/>
  <c r="N100" i="16"/>
  <c r="L100" i="16"/>
  <c r="K100" i="16"/>
  <c r="J100" i="16"/>
  <c r="H100" i="16"/>
  <c r="C100" i="16"/>
  <c r="N99" i="16"/>
  <c r="L99" i="16"/>
  <c r="K99" i="16"/>
  <c r="J99" i="16"/>
  <c r="H99" i="16"/>
  <c r="C99" i="16"/>
  <c r="N98" i="16"/>
  <c r="L98" i="16"/>
  <c r="K98" i="16"/>
  <c r="J98" i="16"/>
  <c r="H98" i="16"/>
  <c r="C98" i="16"/>
  <c r="N97" i="16"/>
  <c r="L97" i="16"/>
  <c r="K97" i="16"/>
  <c r="J97" i="16"/>
  <c r="H97" i="16"/>
  <c r="C97" i="16"/>
  <c r="N96" i="16"/>
  <c r="L96" i="16"/>
  <c r="K96" i="16"/>
  <c r="J96" i="16"/>
  <c r="H96" i="16"/>
  <c r="C96" i="16"/>
  <c r="N95" i="16"/>
  <c r="L95" i="16"/>
  <c r="K95" i="16"/>
  <c r="J95" i="16"/>
  <c r="H95" i="16"/>
  <c r="C95" i="16"/>
  <c r="N94" i="16"/>
  <c r="L94" i="16"/>
  <c r="K94" i="16"/>
  <c r="J94" i="16"/>
  <c r="H94" i="16"/>
  <c r="C94" i="16"/>
  <c r="N93" i="16"/>
  <c r="L93" i="16"/>
  <c r="K93" i="16"/>
  <c r="J93" i="16"/>
  <c r="H93" i="16"/>
  <c r="C93" i="16"/>
  <c r="N92" i="16"/>
  <c r="L92" i="16"/>
  <c r="K92" i="16"/>
  <c r="J92" i="16"/>
  <c r="H92" i="16"/>
  <c r="C92" i="16"/>
  <c r="N91" i="16"/>
  <c r="L91" i="16"/>
  <c r="K91" i="16"/>
  <c r="J91" i="16"/>
  <c r="H91" i="16"/>
  <c r="H111" i="16" s="1"/>
  <c r="C91" i="16"/>
  <c r="N72" i="16"/>
  <c r="L72" i="16"/>
  <c r="K72" i="16"/>
  <c r="J72" i="16"/>
  <c r="H72" i="16"/>
  <c r="C72" i="16"/>
  <c r="N71" i="16"/>
  <c r="L71" i="16"/>
  <c r="K71" i="16"/>
  <c r="J71" i="16"/>
  <c r="H71" i="16"/>
  <c r="C71" i="16"/>
  <c r="N70" i="16"/>
  <c r="L70" i="16"/>
  <c r="K70" i="16"/>
  <c r="J70" i="16"/>
  <c r="H70" i="16"/>
  <c r="C70" i="16"/>
  <c r="N69" i="16"/>
  <c r="L69" i="16"/>
  <c r="K69" i="16"/>
  <c r="J69" i="16"/>
  <c r="H69" i="16"/>
  <c r="C69" i="16"/>
  <c r="N68" i="16"/>
  <c r="L68" i="16"/>
  <c r="K68" i="16"/>
  <c r="J68" i="16"/>
  <c r="H68" i="16"/>
  <c r="C68" i="16"/>
  <c r="N67" i="16"/>
  <c r="L67" i="16"/>
  <c r="K67" i="16"/>
  <c r="J67" i="16"/>
  <c r="H67" i="16"/>
  <c r="C67" i="16"/>
  <c r="N66" i="16"/>
  <c r="L66" i="16"/>
  <c r="K66" i="16"/>
  <c r="J66" i="16"/>
  <c r="H66" i="16"/>
  <c r="C66" i="16"/>
  <c r="N65" i="16"/>
  <c r="L65" i="16"/>
  <c r="K65" i="16"/>
  <c r="J65" i="16"/>
  <c r="H65" i="16"/>
  <c r="C65" i="16"/>
  <c r="N64" i="16"/>
  <c r="L64" i="16"/>
  <c r="K64" i="16"/>
  <c r="J64" i="16"/>
  <c r="H64" i="16"/>
  <c r="C64" i="16"/>
  <c r="N63" i="16"/>
  <c r="L63" i="16"/>
  <c r="K63" i="16"/>
  <c r="J63" i="16"/>
  <c r="H63" i="16"/>
  <c r="C63" i="16"/>
  <c r="N62" i="16"/>
  <c r="L62" i="16"/>
  <c r="K62" i="16"/>
  <c r="J62" i="16"/>
  <c r="H62" i="16"/>
  <c r="C62" i="16"/>
  <c r="N61" i="16"/>
  <c r="L61" i="16"/>
  <c r="K61" i="16"/>
  <c r="J61" i="16"/>
  <c r="H61" i="16"/>
  <c r="C61" i="16"/>
  <c r="N60" i="16"/>
  <c r="L60" i="16"/>
  <c r="K60" i="16"/>
  <c r="J60" i="16"/>
  <c r="H60" i="16"/>
  <c r="C60" i="16"/>
  <c r="N59" i="16"/>
  <c r="L59" i="16"/>
  <c r="K59" i="16"/>
  <c r="J59" i="16"/>
  <c r="H59" i="16"/>
  <c r="C59" i="16"/>
  <c r="N58" i="16"/>
  <c r="L58" i="16"/>
  <c r="K58" i="16"/>
  <c r="J58" i="16"/>
  <c r="H58" i="16"/>
  <c r="C58" i="16"/>
  <c r="N57" i="16"/>
  <c r="L57" i="16"/>
  <c r="K57" i="16"/>
  <c r="J57" i="16"/>
  <c r="H57" i="16"/>
  <c r="C57" i="16"/>
  <c r="N56" i="16"/>
  <c r="L56" i="16"/>
  <c r="K56" i="16"/>
  <c r="J56" i="16"/>
  <c r="H56" i="16"/>
  <c r="C56" i="16"/>
  <c r="N55" i="16"/>
  <c r="L55" i="16"/>
  <c r="K55" i="16"/>
  <c r="J55" i="16"/>
  <c r="H55" i="16"/>
  <c r="C55" i="16"/>
  <c r="N54" i="16"/>
  <c r="L54" i="16"/>
  <c r="K54" i="16"/>
  <c r="J54" i="16"/>
  <c r="H54" i="16"/>
  <c r="C54" i="16"/>
  <c r="N53" i="16"/>
  <c r="L53" i="16"/>
  <c r="K53" i="16"/>
  <c r="J53" i="16"/>
  <c r="H53" i="16"/>
  <c r="H73" i="16" s="1"/>
  <c r="C53" i="16"/>
  <c r="N34" i="16"/>
  <c r="L34" i="16"/>
  <c r="K34" i="16"/>
  <c r="J34" i="16"/>
  <c r="H34" i="16"/>
  <c r="C34" i="16"/>
  <c r="N33" i="16"/>
  <c r="L33" i="16"/>
  <c r="K33" i="16"/>
  <c r="J33" i="16"/>
  <c r="H33" i="16"/>
  <c r="C33" i="16"/>
  <c r="N32" i="16"/>
  <c r="L32" i="16"/>
  <c r="K32" i="16"/>
  <c r="J32" i="16"/>
  <c r="H32" i="16"/>
  <c r="C32" i="16"/>
  <c r="N31" i="16"/>
  <c r="L31" i="16"/>
  <c r="K31" i="16"/>
  <c r="J31" i="16"/>
  <c r="H31" i="16"/>
  <c r="C31" i="16"/>
  <c r="N30" i="16"/>
  <c r="L30" i="16"/>
  <c r="K30" i="16"/>
  <c r="J30" i="16"/>
  <c r="H30" i="16"/>
  <c r="C30" i="16"/>
  <c r="N29" i="16"/>
  <c r="L29" i="16"/>
  <c r="K29" i="16"/>
  <c r="J29" i="16"/>
  <c r="H29" i="16"/>
  <c r="C29" i="16"/>
  <c r="N28" i="16"/>
  <c r="L28" i="16"/>
  <c r="K28" i="16"/>
  <c r="J28" i="16"/>
  <c r="H28" i="16"/>
  <c r="C28" i="16"/>
  <c r="N27" i="16"/>
  <c r="L27" i="16"/>
  <c r="K27" i="16"/>
  <c r="J27" i="16"/>
  <c r="H27" i="16"/>
  <c r="C27" i="16"/>
  <c r="N26" i="16"/>
  <c r="L26" i="16"/>
  <c r="K26" i="16"/>
  <c r="J26" i="16"/>
  <c r="H26" i="16"/>
  <c r="C26" i="16"/>
  <c r="N25" i="16"/>
  <c r="L25" i="16"/>
  <c r="K25" i="16"/>
  <c r="J25" i="16"/>
  <c r="H25" i="16"/>
  <c r="C25" i="16"/>
  <c r="N24" i="16"/>
  <c r="L24" i="16"/>
  <c r="K24" i="16"/>
  <c r="J24" i="16"/>
  <c r="H24" i="16"/>
  <c r="C24" i="16"/>
  <c r="N23" i="16"/>
  <c r="L23" i="16"/>
  <c r="K23" i="16"/>
  <c r="J23" i="16"/>
  <c r="H23" i="16"/>
  <c r="C23" i="16"/>
  <c r="N22" i="16"/>
  <c r="L22" i="16"/>
  <c r="K22" i="16"/>
  <c r="J22" i="16"/>
  <c r="H22" i="16"/>
  <c r="C22" i="16"/>
  <c r="N21" i="16"/>
  <c r="N35" i="16" s="1"/>
  <c r="L21" i="16"/>
  <c r="K21" i="16"/>
  <c r="J21" i="16"/>
  <c r="H21" i="16"/>
  <c r="C21" i="16"/>
  <c r="N20" i="16"/>
  <c r="L20" i="16"/>
  <c r="K20" i="16"/>
  <c r="J20" i="16"/>
  <c r="H20" i="16"/>
  <c r="C20" i="16"/>
  <c r="N19" i="16"/>
  <c r="L19" i="16"/>
  <c r="K19" i="16"/>
  <c r="J19" i="16"/>
  <c r="H19" i="16"/>
  <c r="C19" i="16"/>
  <c r="N18" i="16"/>
  <c r="L18" i="16"/>
  <c r="K18" i="16"/>
  <c r="J18" i="16"/>
  <c r="H18" i="16"/>
  <c r="C18" i="16"/>
  <c r="N17" i="16"/>
  <c r="L17" i="16"/>
  <c r="K17" i="16"/>
  <c r="J17" i="16"/>
  <c r="H17" i="16"/>
  <c r="C17" i="16"/>
  <c r="N16" i="16"/>
  <c r="L16" i="16"/>
  <c r="K16" i="16"/>
  <c r="J16" i="16"/>
  <c r="H16" i="16"/>
  <c r="C16" i="16"/>
  <c r="N15" i="16"/>
  <c r="L15" i="16"/>
  <c r="K15" i="16"/>
  <c r="J15" i="16"/>
  <c r="H15" i="16"/>
  <c r="H35" i="16" s="1"/>
  <c r="C15" i="16"/>
  <c r="P35" i="16"/>
  <c r="P73" i="16"/>
  <c r="P111" i="16"/>
  <c r="P149" i="16"/>
  <c r="P187" i="16"/>
  <c r="P226" i="16"/>
  <c r="P264" i="16"/>
  <c r="O35" i="16"/>
  <c r="O73" i="16"/>
  <c r="O111" i="16"/>
  <c r="O149" i="16"/>
  <c r="O187" i="16"/>
  <c r="O226" i="16"/>
  <c r="O264" i="16"/>
  <c r="G35" i="16"/>
  <c r="G113" i="16" s="1"/>
  <c r="G73" i="16"/>
  <c r="G111" i="16"/>
  <c r="G149" i="16"/>
  <c r="G187" i="16"/>
  <c r="G226" i="16"/>
  <c r="G264" i="16"/>
  <c r="A263" i="16"/>
  <c r="A262" i="16"/>
  <c r="A261" i="16"/>
  <c r="A260" i="16"/>
  <c r="A259" i="16"/>
  <c r="A258" i="16"/>
  <c r="A257" i="16"/>
  <c r="A256" i="16"/>
  <c r="A255" i="16"/>
  <c r="A254" i="16"/>
  <c r="A253" i="16"/>
  <c r="A252" i="16"/>
  <c r="A251" i="16"/>
  <c r="A250" i="16"/>
  <c r="A249" i="16"/>
  <c r="A248" i="16"/>
  <c r="A247" i="16"/>
  <c r="A246" i="16"/>
  <c r="A245" i="16"/>
  <c r="A244" i="16"/>
  <c r="A225" i="16"/>
  <c r="A224" i="16"/>
  <c r="A223" i="16"/>
  <c r="A222" i="16"/>
  <c r="A221" i="16"/>
  <c r="A220" i="16"/>
  <c r="A219" i="16"/>
  <c r="A218" i="16"/>
  <c r="A217" i="16"/>
  <c r="A216" i="16"/>
  <c r="A215" i="16"/>
  <c r="A214" i="16"/>
  <c r="A213" i="16"/>
  <c r="A212" i="16"/>
  <c r="A211" i="16"/>
  <c r="A210" i="16"/>
  <c r="A209" i="16"/>
  <c r="A208" i="16"/>
  <c r="A207" i="16"/>
  <c r="A206" i="16"/>
  <c r="A186" i="16"/>
  <c r="A185" i="16"/>
  <c r="A184" i="16"/>
  <c r="A183" i="16"/>
  <c r="A182" i="16"/>
  <c r="A181" i="16"/>
  <c r="A180" i="16"/>
  <c r="A179" i="16"/>
  <c r="A178" i="16"/>
  <c r="A177" i="16"/>
  <c r="A176" i="16"/>
  <c r="A175" i="16"/>
  <c r="A174" i="16"/>
  <c r="A173" i="16"/>
  <c r="A172" i="16"/>
  <c r="A171" i="16"/>
  <c r="A170" i="16"/>
  <c r="A169" i="16"/>
  <c r="A168" i="16"/>
  <c r="A167" i="16"/>
  <c r="A148" i="16"/>
  <c r="A147" i="16"/>
  <c r="A146" i="16"/>
  <c r="A145" i="16"/>
  <c r="A144" i="16"/>
  <c r="A143" i="16"/>
  <c r="A142" i="16"/>
  <c r="A141" i="16"/>
  <c r="A140" i="16"/>
  <c r="A139" i="16"/>
  <c r="A138" i="16"/>
  <c r="A137" i="16"/>
  <c r="A136" i="16"/>
  <c r="A135" i="16"/>
  <c r="A134" i="16"/>
  <c r="A133" i="16"/>
  <c r="A132" i="16"/>
  <c r="A131" i="16"/>
  <c r="A130" i="16"/>
  <c r="A129" i="16"/>
  <c r="P113" i="16"/>
  <c r="O113" i="16"/>
  <c r="A110" i="16"/>
  <c r="A109" i="16"/>
  <c r="A108" i="16"/>
  <c r="A107" i="16"/>
  <c r="A106" i="16"/>
  <c r="A105" i="16"/>
  <c r="A104" i="16"/>
  <c r="A103" i="16"/>
  <c r="A102" i="16"/>
  <c r="A101" i="16"/>
  <c r="A100" i="16"/>
  <c r="A99" i="16"/>
  <c r="A98" i="16"/>
  <c r="A97" i="16"/>
  <c r="A96" i="16"/>
  <c r="A95" i="16"/>
  <c r="A94" i="16"/>
  <c r="A93" i="16"/>
  <c r="A92" i="16"/>
  <c r="A91" i="16"/>
  <c r="P75" i="16"/>
  <c r="O75" i="16"/>
  <c r="A72" i="16"/>
  <c r="A71" i="16"/>
  <c r="A70" i="16"/>
  <c r="A69" i="16"/>
  <c r="A68" i="16"/>
  <c r="A67" i="16"/>
  <c r="A66" i="16"/>
  <c r="A65" i="16"/>
  <c r="A64" i="16"/>
  <c r="A63" i="16"/>
  <c r="A62" i="16"/>
  <c r="A61" i="16"/>
  <c r="A60" i="16"/>
  <c r="A59" i="16"/>
  <c r="A58" i="16"/>
  <c r="A57" i="16"/>
  <c r="A56" i="16"/>
  <c r="A55" i="16"/>
  <c r="A54" i="16"/>
  <c r="A53" i="16"/>
  <c r="P37" i="16"/>
  <c r="O37" i="16"/>
  <c r="A34" i="16"/>
  <c r="A33" i="16"/>
  <c r="A32" i="16"/>
  <c r="A31" i="16"/>
  <c r="A30" i="16"/>
  <c r="A29" i="16"/>
  <c r="A28" i="16"/>
  <c r="A27" i="16"/>
  <c r="A26" i="16"/>
  <c r="A25" i="16"/>
  <c r="A24" i="16"/>
  <c r="A23" i="16"/>
  <c r="A22" i="16"/>
  <c r="A21" i="16"/>
  <c r="A20" i="16"/>
  <c r="A19" i="16"/>
  <c r="A18" i="16"/>
  <c r="A17" i="16"/>
  <c r="A16" i="16"/>
  <c r="A15" i="16"/>
  <c r="G264" i="20"/>
  <c r="N245" i="20"/>
  <c r="N246" i="20"/>
  <c r="N247" i="20"/>
  <c r="N248" i="20"/>
  <c r="N249" i="20"/>
  <c r="N250" i="20"/>
  <c r="N251" i="20"/>
  <c r="N252" i="20"/>
  <c r="N253" i="20"/>
  <c r="N254" i="20"/>
  <c r="N255" i="20"/>
  <c r="N256" i="20"/>
  <c r="N257" i="20"/>
  <c r="N258" i="20"/>
  <c r="N259" i="20"/>
  <c r="N260" i="20"/>
  <c r="N261" i="20"/>
  <c r="N262" i="20"/>
  <c r="N263" i="20"/>
  <c r="N244" i="20"/>
  <c r="J245" i="20"/>
  <c r="K245" i="20"/>
  <c r="L245" i="20"/>
  <c r="J246" i="20"/>
  <c r="K246" i="20"/>
  <c r="L246" i="20"/>
  <c r="J247" i="20"/>
  <c r="K247" i="20"/>
  <c r="L247" i="20"/>
  <c r="J248" i="20"/>
  <c r="K248" i="20"/>
  <c r="L248" i="20"/>
  <c r="J249" i="20"/>
  <c r="K249" i="20"/>
  <c r="L249" i="20"/>
  <c r="J250" i="20"/>
  <c r="K250" i="20"/>
  <c r="L250" i="20"/>
  <c r="J251" i="20"/>
  <c r="K251" i="20"/>
  <c r="L251" i="20"/>
  <c r="J252" i="20"/>
  <c r="K252" i="20"/>
  <c r="L252" i="20"/>
  <c r="J253" i="20"/>
  <c r="K253" i="20"/>
  <c r="L253" i="20"/>
  <c r="J254" i="20"/>
  <c r="K254" i="20"/>
  <c r="L254" i="20"/>
  <c r="J255" i="20"/>
  <c r="K255" i="20"/>
  <c r="L255" i="20"/>
  <c r="J256" i="20"/>
  <c r="K256" i="20"/>
  <c r="L256" i="20"/>
  <c r="J257" i="20"/>
  <c r="K257" i="20"/>
  <c r="L257" i="20"/>
  <c r="J258" i="20"/>
  <c r="K258" i="20"/>
  <c r="L258" i="20"/>
  <c r="J259" i="20"/>
  <c r="K259" i="20"/>
  <c r="L259" i="20"/>
  <c r="J260" i="20"/>
  <c r="K260" i="20"/>
  <c r="L260" i="20"/>
  <c r="J261" i="20"/>
  <c r="K261" i="20"/>
  <c r="L261" i="20"/>
  <c r="J262" i="20"/>
  <c r="K262" i="20"/>
  <c r="L262" i="20"/>
  <c r="J263" i="20"/>
  <c r="K263" i="20"/>
  <c r="L263" i="20"/>
  <c r="K244" i="20"/>
  <c r="L244" i="20"/>
  <c r="J244" i="20"/>
  <c r="H245" i="20"/>
  <c r="H246" i="20"/>
  <c r="H247" i="20"/>
  <c r="H248" i="20"/>
  <c r="H249" i="20"/>
  <c r="H250" i="20"/>
  <c r="H251" i="20"/>
  <c r="H252" i="20"/>
  <c r="H253" i="20"/>
  <c r="H254" i="20"/>
  <c r="H255" i="20"/>
  <c r="H256" i="20"/>
  <c r="H257" i="20"/>
  <c r="H258" i="20"/>
  <c r="H259" i="20"/>
  <c r="H260" i="20"/>
  <c r="H261" i="20"/>
  <c r="H262" i="20"/>
  <c r="H263" i="20"/>
  <c r="H244" i="20"/>
  <c r="C245" i="20"/>
  <c r="C246" i="20"/>
  <c r="C247" i="20"/>
  <c r="C248" i="20"/>
  <c r="C249" i="20"/>
  <c r="C250" i="20"/>
  <c r="C251" i="20"/>
  <c r="C252" i="20"/>
  <c r="C253" i="20"/>
  <c r="C254" i="20"/>
  <c r="C255" i="20"/>
  <c r="C256" i="20"/>
  <c r="C257" i="20"/>
  <c r="C258" i="20"/>
  <c r="C259" i="20"/>
  <c r="C260" i="20"/>
  <c r="C261" i="20"/>
  <c r="C262" i="20"/>
  <c r="C263" i="20"/>
  <c r="C244" i="20"/>
  <c r="N207" i="20"/>
  <c r="N208" i="20"/>
  <c r="N209" i="20"/>
  <c r="N210" i="20"/>
  <c r="N211" i="20"/>
  <c r="N212" i="20"/>
  <c r="N213" i="20"/>
  <c r="N214" i="20"/>
  <c r="N215" i="20"/>
  <c r="N216" i="20"/>
  <c r="N217" i="20"/>
  <c r="N218" i="20"/>
  <c r="N219" i="20"/>
  <c r="N220" i="20"/>
  <c r="N221" i="20"/>
  <c r="N222" i="20"/>
  <c r="N223" i="20"/>
  <c r="N224" i="20"/>
  <c r="N225" i="20"/>
  <c r="N206" i="20"/>
  <c r="J207" i="20"/>
  <c r="K207" i="20"/>
  <c r="L207" i="20"/>
  <c r="J208" i="20"/>
  <c r="K208" i="20"/>
  <c r="L208" i="20"/>
  <c r="J209" i="20"/>
  <c r="K209" i="20"/>
  <c r="L209" i="20"/>
  <c r="J210" i="20"/>
  <c r="K210" i="20"/>
  <c r="L210" i="20"/>
  <c r="J211" i="20"/>
  <c r="K211" i="20"/>
  <c r="L211" i="20"/>
  <c r="J212" i="20"/>
  <c r="K212" i="20"/>
  <c r="L212" i="20"/>
  <c r="J213" i="20"/>
  <c r="K213" i="20"/>
  <c r="L213" i="20"/>
  <c r="J214" i="20"/>
  <c r="K214" i="20"/>
  <c r="L214" i="20"/>
  <c r="J215" i="20"/>
  <c r="K215" i="20"/>
  <c r="L215" i="20"/>
  <c r="J216" i="20"/>
  <c r="K216" i="20"/>
  <c r="L216" i="20"/>
  <c r="J217" i="20"/>
  <c r="K217" i="20"/>
  <c r="L217" i="20"/>
  <c r="J218" i="20"/>
  <c r="K218" i="20"/>
  <c r="L218" i="20"/>
  <c r="J219" i="20"/>
  <c r="K219" i="20"/>
  <c r="L219" i="20"/>
  <c r="J220" i="20"/>
  <c r="K220" i="20"/>
  <c r="L220" i="20"/>
  <c r="J221" i="20"/>
  <c r="K221" i="20"/>
  <c r="L221" i="20"/>
  <c r="J222" i="20"/>
  <c r="K222" i="20"/>
  <c r="L222" i="20"/>
  <c r="J223" i="20"/>
  <c r="K223" i="20"/>
  <c r="L223" i="20"/>
  <c r="J224" i="20"/>
  <c r="K224" i="20"/>
  <c r="L224" i="20"/>
  <c r="J225" i="20"/>
  <c r="K225" i="20"/>
  <c r="L225" i="20"/>
  <c r="K206" i="20"/>
  <c r="L206" i="20"/>
  <c r="J206" i="20"/>
  <c r="H207" i="20"/>
  <c r="H208" i="20"/>
  <c r="H209" i="20"/>
  <c r="H210" i="20"/>
  <c r="H211" i="20"/>
  <c r="H212" i="20"/>
  <c r="H213" i="20"/>
  <c r="H214" i="20"/>
  <c r="H215" i="20"/>
  <c r="H216" i="20"/>
  <c r="H217" i="20"/>
  <c r="H218" i="20"/>
  <c r="H219" i="20"/>
  <c r="H220" i="20"/>
  <c r="H221" i="20"/>
  <c r="H222" i="20"/>
  <c r="H223" i="20"/>
  <c r="H224" i="20"/>
  <c r="H225" i="20"/>
  <c r="H206" i="20"/>
  <c r="C207" i="20"/>
  <c r="C208" i="20"/>
  <c r="C209" i="20"/>
  <c r="C210" i="20"/>
  <c r="C211" i="20"/>
  <c r="C212" i="20"/>
  <c r="C213" i="20"/>
  <c r="C214" i="20"/>
  <c r="C215" i="20"/>
  <c r="C216" i="20"/>
  <c r="C217" i="20"/>
  <c r="C218" i="20"/>
  <c r="C219" i="20"/>
  <c r="C220" i="20"/>
  <c r="C221" i="20"/>
  <c r="C222" i="20"/>
  <c r="C223" i="20"/>
  <c r="C224" i="20"/>
  <c r="C225" i="20"/>
  <c r="C206" i="20"/>
  <c r="A245" i="20"/>
  <c r="A246" i="20"/>
  <c r="A247" i="20"/>
  <c r="A248" i="20"/>
  <c r="A249" i="20"/>
  <c r="A250" i="20"/>
  <c r="A251" i="20"/>
  <c r="A252" i="20"/>
  <c r="A253" i="20"/>
  <c r="A254" i="20"/>
  <c r="A255" i="20"/>
  <c r="A256" i="20"/>
  <c r="A257" i="20"/>
  <c r="A258" i="20"/>
  <c r="A259" i="20"/>
  <c r="A260" i="20"/>
  <c r="A261" i="20"/>
  <c r="A262" i="20"/>
  <c r="A263" i="20"/>
  <c r="A244" i="20"/>
  <c r="A207" i="20"/>
  <c r="A208" i="20"/>
  <c r="A209" i="20"/>
  <c r="A210" i="20"/>
  <c r="A211" i="20"/>
  <c r="A212" i="20"/>
  <c r="A213" i="20"/>
  <c r="A214" i="20"/>
  <c r="A215" i="20"/>
  <c r="A216" i="20"/>
  <c r="A217" i="20"/>
  <c r="A218" i="20"/>
  <c r="A219" i="20"/>
  <c r="A220" i="20"/>
  <c r="A221" i="20"/>
  <c r="A222" i="20"/>
  <c r="A223" i="20"/>
  <c r="A224" i="20"/>
  <c r="A225" i="20"/>
  <c r="A206" i="20"/>
  <c r="P226" i="20"/>
  <c r="P264" i="20"/>
  <c r="O226" i="20"/>
  <c r="O264" i="20"/>
  <c r="G226" i="20"/>
  <c r="H26" i="4"/>
  <c r="H28" i="4" s="1"/>
  <c r="H55" i="4"/>
  <c r="H57" i="4" s="1"/>
  <c r="H84" i="4"/>
  <c r="H113" i="4"/>
  <c r="H142" i="4"/>
  <c r="H144" i="4" s="1"/>
  <c r="H171" i="4"/>
  <c r="H200" i="4"/>
  <c r="H202" i="4" s="1"/>
  <c r="I26" i="4"/>
  <c r="I55" i="4"/>
  <c r="I84" i="4"/>
  <c r="I113" i="4"/>
  <c r="I142" i="4"/>
  <c r="I171" i="4"/>
  <c r="I200" i="4"/>
  <c r="J26" i="4"/>
  <c r="J55" i="4"/>
  <c r="J84" i="4"/>
  <c r="J113" i="4"/>
  <c r="J142" i="4"/>
  <c r="J171" i="4"/>
  <c r="J200" i="4"/>
  <c r="K26" i="4"/>
  <c r="K55" i="4"/>
  <c r="K84" i="4"/>
  <c r="K113" i="4"/>
  <c r="K142" i="4"/>
  <c r="K171" i="4"/>
  <c r="K200" i="4"/>
  <c r="M26" i="4"/>
  <c r="M55" i="4"/>
  <c r="M84" i="4"/>
  <c r="M113" i="4"/>
  <c r="M142" i="4"/>
  <c r="M171" i="4"/>
  <c r="M200" i="4"/>
  <c r="E26" i="4"/>
  <c r="E55" i="4"/>
  <c r="E57" i="4" s="1"/>
  <c r="E84" i="4"/>
  <c r="E86" i="4" s="1"/>
  <c r="E113" i="4"/>
  <c r="E115" i="4" s="1"/>
  <c r="E142" i="4"/>
  <c r="E171" i="4"/>
  <c r="E173" i="4" s="1"/>
  <c r="E200" i="4"/>
  <c r="E202" i="4" s="1"/>
  <c r="L26" i="4"/>
  <c r="L55" i="4"/>
  <c r="L84" i="4"/>
  <c r="L113" i="4"/>
  <c r="L142" i="4"/>
  <c r="L171" i="4"/>
  <c r="L200" i="4"/>
  <c r="D200" i="4"/>
  <c r="B176" i="4"/>
  <c r="H173" i="4"/>
  <c r="D171" i="4"/>
  <c r="B147" i="4"/>
  <c r="E144" i="4"/>
  <c r="D142" i="4"/>
  <c r="A141" i="4"/>
  <c r="A140" i="4"/>
  <c r="A139" i="4"/>
  <c r="A138" i="4"/>
  <c r="A137" i="4"/>
  <c r="A136" i="4"/>
  <c r="A135" i="4"/>
  <c r="A134" i="4"/>
  <c r="A133" i="4"/>
  <c r="A132" i="4"/>
  <c r="A131" i="4"/>
  <c r="A130" i="4"/>
  <c r="A129" i="4"/>
  <c r="A128" i="4"/>
  <c r="A127" i="4"/>
  <c r="A126" i="4"/>
  <c r="A125" i="4"/>
  <c r="A124" i="4"/>
  <c r="A123" i="4"/>
  <c r="A122" i="4"/>
  <c r="B118" i="4"/>
  <c r="H115" i="4"/>
  <c r="D113" i="4"/>
  <c r="A112" i="4"/>
  <c r="A111" i="4"/>
  <c r="A110" i="4"/>
  <c r="A109" i="4"/>
  <c r="A108" i="4"/>
  <c r="A107" i="4"/>
  <c r="A106" i="4"/>
  <c r="A105" i="4"/>
  <c r="A104" i="4"/>
  <c r="A103" i="4"/>
  <c r="A102" i="4"/>
  <c r="A101" i="4"/>
  <c r="A100" i="4"/>
  <c r="A99" i="4"/>
  <c r="A98" i="4"/>
  <c r="A97" i="4"/>
  <c r="A96" i="4"/>
  <c r="A95" i="4"/>
  <c r="A94" i="4"/>
  <c r="A93" i="4"/>
  <c r="B89" i="4"/>
  <c r="H86" i="4"/>
  <c r="D84" i="4"/>
  <c r="A83" i="4"/>
  <c r="A82" i="4"/>
  <c r="A81" i="4"/>
  <c r="A80" i="4"/>
  <c r="A79" i="4"/>
  <c r="A78" i="4"/>
  <c r="A77" i="4"/>
  <c r="A76" i="4"/>
  <c r="A75" i="4"/>
  <c r="A74" i="4"/>
  <c r="A73" i="4"/>
  <c r="A72" i="4"/>
  <c r="A71" i="4"/>
  <c r="A70" i="4"/>
  <c r="A69" i="4"/>
  <c r="A68" i="4"/>
  <c r="A67" i="4"/>
  <c r="A66" i="4"/>
  <c r="A65" i="4"/>
  <c r="A64" i="4"/>
  <c r="B60" i="4"/>
  <c r="D55" i="4"/>
  <c r="A54" i="4"/>
  <c r="A53" i="4"/>
  <c r="A52" i="4"/>
  <c r="A51" i="4"/>
  <c r="A50" i="4"/>
  <c r="A49" i="4"/>
  <c r="A48" i="4"/>
  <c r="A47" i="4"/>
  <c r="A46" i="4"/>
  <c r="A45" i="4"/>
  <c r="A44" i="4"/>
  <c r="A43" i="4"/>
  <c r="A42" i="4"/>
  <c r="A41" i="4"/>
  <c r="A40" i="4"/>
  <c r="A39" i="4"/>
  <c r="A38" i="4"/>
  <c r="A37" i="4"/>
  <c r="A36" i="4"/>
  <c r="A35" i="4"/>
  <c r="B31" i="4"/>
  <c r="D26" i="4"/>
  <c r="A25" i="4"/>
  <c r="A24" i="4"/>
  <c r="A23" i="4"/>
  <c r="A22" i="4"/>
  <c r="A21" i="4"/>
  <c r="A20" i="4"/>
  <c r="A19" i="4"/>
  <c r="A18" i="4"/>
  <c r="A17" i="4"/>
  <c r="A16" i="4"/>
  <c r="A15" i="4"/>
  <c r="A14" i="4"/>
  <c r="A13" i="4"/>
  <c r="A12" i="4"/>
  <c r="A11" i="4"/>
  <c r="A10" i="4"/>
  <c r="A9" i="4"/>
  <c r="A8" i="4"/>
  <c r="A7" i="4"/>
  <c r="A6" i="4"/>
  <c r="B2" i="4"/>
  <c r="H200" i="19"/>
  <c r="H202" i="19" s="1"/>
  <c r="E200" i="19"/>
  <c r="E202" i="19" s="1"/>
  <c r="M200" i="19"/>
  <c r="L200" i="19"/>
  <c r="K200" i="19"/>
  <c r="J200" i="19"/>
  <c r="I200" i="19"/>
  <c r="D200" i="19"/>
  <c r="B176" i="19"/>
  <c r="H171" i="19"/>
  <c r="H173" i="19" s="1"/>
  <c r="E171" i="19"/>
  <c r="E173" i="19" s="1"/>
  <c r="M171" i="19"/>
  <c r="L171" i="19"/>
  <c r="K171" i="19"/>
  <c r="J171" i="19"/>
  <c r="I171" i="19"/>
  <c r="D171" i="19"/>
  <c r="B147" i="19"/>
  <c r="N168" i="20"/>
  <c r="N169" i="20"/>
  <c r="N170" i="20"/>
  <c r="N171" i="20"/>
  <c r="N172" i="20"/>
  <c r="N173" i="20"/>
  <c r="N174" i="20"/>
  <c r="N175" i="20"/>
  <c r="N176" i="20"/>
  <c r="N177" i="20"/>
  <c r="N178" i="20"/>
  <c r="N179" i="20"/>
  <c r="N180" i="20"/>
  <c r="N181" i="20"/>
  <c r="N182" i="20"/>
  <c r="N183" i="20"/>
  <c r="N184" i="20"/>
  <c r="N185" i="20"/>
  <c r="N186" i="20"/>
  <c r="N167" i="20"/>
  <c r="J168" i="20"/>
  <c r="K168" i="20"/>
  <c r="L168" i="20"/>
  <c r="J169" i="20"/>
  <c r="K169" i="20"/>
  <c r="L169" i="20"/>
  <c r="J170" i="20"/>
  <c r="K170" i="20"/>
  <c r="L170" i="20"/>
  <c r="J171" i="20"/>
  <c r="K171" i="20"/>
  <c r="L171" i="20"/>
  <c r="J172" i="20"/>
  <c r="K172" i="20"/>
  <c r="L172" i="20"/>
  <c r="J173" i="20"/>
  <c r="K173" i="20"/>
  <c r="L173" i="20"/>
  <c r="J174" i="20"/>
  <c r="K174" i="20"/>
  <c r="L174" i="20"/>
  <c r="J175" i="20"/>
  <c r="K175" i="20"/>
  <c r="L175" i="20"/>
  <c r="J176" i="20"/>
  <c r="K176" i="20"/>
  <c r="L176" i="20"/>
  <c r="J177" i="20"/>
  <c r="K177" i="20"/>
  <c r="L177" i="20"/>
  <c r="J178" i="20"/>
  <c r="K178" i="20"/>
  <c r="L178" i="20"/>
  <c r="J179" i="20"/>
  <c r="K179" i="20"/>
  <c r="L179" i="20"/>
  <c r="J180" i="20"/>
  <c r="K180" i="20"/>
  <c r="L180" i="20"/>
  <c r="J181" i="20"/>
  <c r="K181" i="20"/>
  <c r="L181" i="20"/>
  <c r="J182" i="20"/>
  <c r="K182" i="20"/>
  <c r="L182" i="20"/>
  <c r="J183" i="20"/>
  <c r="K183" i="20"/>
  <c r="L183" i="20"/>
  <c r="J184" i="20"/>
  <c r="K184" i="20"/>
  <c r="L184" i="20"/>
  <c r="J185" i="20"/>
  <c r="K185" i="20"/>
  <c r="L185" i="20"/>
  <c r="J186" i="20"/>
  <c r="K186" i="20"/>
  <c r="L186" i="20"/>
  <c r="K167" i="20"/>
  <c r="L167" i="20"/>
  <c r="J167" i="20"/>
  <c r="H168" i="20"/>
  <c r="H169" i="20"/>
  <c r="H170" i="20"/>
  <c r="H171" i="20"/>
  <c r="H172" i="20"/>
  <c r="H173" i="20"/>
  <c r="H174" i="20"/>
  <c r="H175" i="20"/>
  <c r="H176" i="20"/>
  <c r="H177" i="20"/>
  <c r="H178" i="20"/>
  <c r="H179" i="20"/>
  <c r="H180" i="20"/>
  <c r="H181" i="20"/>
  <c r="H182" i="20"/>
  <c r="H183" i="20"/>
  <c r="H184" i="20"/>
  <c r="H185" i="20"/>
  <c r="H186" i="20"/>
  <c r="H167" i="20"/>
  <c r="C168" i="20"/>
  <c r="C169" i="20"/>
  <c r="C170" i="20"/>
  <c r="C171" i="20"/>
  <c r="C172" i="20"/>
  <c r="C173" i="20"/>
  <c r="C174" i="20"/>
  <c r="C175" i="20"/>
  <c r="C176" i="20"/>
  <c r="C177" i="20"/>
  <c r="C178" i="20"/>
  <c r="C179" i="20"/>
  <c r="C180" i="20"/>
  <c r="C181" i="20"/>
  <c r="C182" i="20"/>
  <c r="C183" i="20"/>
  <c r="C184" i="20"/>
  <c r="C185" i="20"/>
  <c r="C186" i="20"/>
  <c r="C167" i="20"/>
  <c r="N130" i="20"/>
  <c r="N131" i="20"/>
  <c r="N132" i="20"/>
  <c r="N133" i="20"/>
  <c r="N134" i="20"/>
  <c r="N135" i="20"/>
  <c r="N136" i="20"/>
  <c r="N137" i="20"/>
  <c r="N138" i="20"/>
  <c r="N139" i="20"/>
  <c r="N140" i="20"/>
  <c r="N141" i="20"/>
  <c r="N142" i="20"/>
  <c r="N143" i="20"/>
  <c r="N144" i="20"/>
  <c r="N145" i="20"/>
  <c r="N146" i="20"/>
  <c r="N147" i="20"/>
  <c r="N148" i="20"/>
  <c r="N129" i="20"/>
  <c r="J130" i="20"/>
  <c r="K130" i="20"/>
  <c r="L130" i="20"/>
  <c r="J131" i="20"/>
  <c r="K131" i="20"/>
  <c r="L131" i="20"/>
  <c r="J132" i="20"/>
  <c r="K132" i="20"/>
  <c r="L132" i="20"/>
  <c r="J133" i="20"/>
  <c r="K133" i="20"/>
  <c r="L133" i="20"/>
  <c r="J134" i="20"/>
  <c r="K134" i="20"/>
  <c r="L134" i="20"/>
  <c r="J135" i="20"/>
  <c r="K135" i="20"/>
  <c r="L135" i="20"/>
  <c r="J136" i="20"/>
  <c r="K136" i="20"/>
  <c r="L136" i="20"/>
  <c r="J137" i="20"/>
  <c r="K137" i="20"/>
  <c r="L137" i="20"/>
  <c r="J138" i="20"/>
  <c r="K138" i="20"/>
  <c r="L138" i="20"/>
  <c r="J139" i="20"/>
  <c r="K139" i="20"/>
  <c r="L139" i="20"/>
  <c r="J140" i="20"/>
  <c r="K140" i="20"/>
  <c r="L140" i="20"/>
  <c r="J141" i="20"/>
  <c r="K141" i="20"/>
  <c r="L141" i="20"/>
  <c r="J142" i="20"/>
  <c r="K142" i="20"/>
  <c r="L142" i="20"/>
  <c r="J143" i="20"/>
  <c r="K143" i="20"/>
  <c r="L143" i="20"/>
  <c r="J144" i="20"/>
  <c r="K144" i="20"/>
  <c r="L144" i="20"/>
  <c r="J145" i="20"/>
  <c r="K145" i="20"/>
  <c r="L145" i="20"/>
  <c r="J146" i="20"/>
  <c r="K146" i="20"/>
  <c r="L146" i="20"/>
  <c r="J147" i="20"/>
  <c r="K147" i="20"/>
  <c r="L147" i="20"/>
  <c r="J148" i="20"/>
  <c r="K148" i="20"/>
  <c r="L148" i="20"/>
  <c r="K129" i="20"/>
  <c r="L129" i="20"/>
  <c r="J129" i="20"/>
  <c r="H130" i="20"/>
  <c r="H131" i="20"/>
  <c r="H132" i="20"/>
  <c r="H133" i="20"/>
  <c r="H134" i="20"/>
  <c r="H135" i="20"/>
  <c r="H136" i="20"/>
  <c r="H137" i="20"/>
  <c r="H138" i="20"/>
  <c r="H139" i="20"/>
  <c r="H140" i="20"/>
  <c r="H141" i="20"/>
  <c r="H142" i="20"/>
  <c r="H143" i="20"/>
  <c r="H144" i="20"/>
  <c r="H145" i="20"/>
  <c r="H146" i="20"/>
  <c r="H147" i="20"/>
  <c r="H148" i="20"/>
  <c r="H129" i="20"/>
  <c r="C130" i="20"/>
  <c r="C131" i="20"/>
  <c r="C132" i="20"/>
  <c r="C133" i="20"/>
  <c r="C134" i="20"/>
  <c r="C135" i="20"/>
  <c r="C136" i="20"/>
  <c r="C137" i="20"/>
  <c r="C138" i="20"/>
  <c r="C139" i="20"/>
  <c r="C140" i="20"/>
  <c r="C141" i="20"/>
  <c r="C142" i="20"/>
  <c r="C143" i="20"/>
  <c r="C144" i="20"/>
  <c r="C145" i="20"/>
  <c r="C146" i="20"/>
  <c r="C147" i="20"/>
  <c r="C148" i="20"/>
  <c r="C129" i="20"/>
  <c r="N92" i="20"/>
  <c r="N93" i="20"/>
  <c r="N94" i="20"/>
  <c r="N95" i="20"/>
  <c r="N96" i="20"/>
  <c r="N97" i="20"/>
  <c r="N98" i="20"/>
  <c r="N99" i="20"/>
  <c r="N100" i="20"/>
  <c r="N101" i="20"/>
  <c r="N102" i="20"/>
  <c r="N103" i="20"/>
  <c r="N104" i="20"/>
  <c r="N105" i="20"/>
  <c r="N106" i="20"/>
  <c r="N107" i="20"/>
  <c r="N108" i="20"/>
  <c r="N109" i="20"/>
  <c r="N110" i="20"/>
  <c r="N91" i="20"/>
  <c r="K92" i="20"/>
  <c r="L92" i="20"/>
  <c r="K93" i="20"/>
  <c r="L93" i="20"/>
  <c r="K94" i="20"/>
  <c r="L94" i="20"/>
  <c r="K95" i="20"/>
  <c r="L95" i="20"/>
  <c r="K96" i="20"/>
  <c r="L96" i="20"/>
  <c r="K97" i="20"/>
  <c r="L97" i="20"/>
  <c r="K98" i="20"/>
  <c r="L98" i="20"/>
  <c r="K99" i="20"/>
  <c r="L99" i="20"/>
  <c r="K100" i="20"/>
  <c r="L100" i="20"/>
  <c r="K101" i="20"/>
  <c r="L101" i="20"/>
  <c r="K102" i="20"/>
  <c r="L102" i="20"/>
  <c r="K103" i="20"/>
  <c r="L103" i="20"/>
  <c r="K104" i="20"/>
  <c r="L104" i="20"/>
  <c r="K105" i="20"/>
  <c r="L105" i="20"/>
  <c r="K106" i="20"/>
  <c r="L106" i="20"/>
  <c r="K107" i="20"/>
  <c r="L107" i="20"/>
  <c r="K108" i="20"/>
  <c r="L108" i="20"/>
  <c r="K109" i="20"/>
  <c r="L109" i="20"/>
  <c r="K110" i="20"/>
  <c r="L110" i="20"/>
  <c r="L91" i="20"/>
  <c r="K91" i="20"/>
  <c r="J92" i="20"/>
  <c r="J93" i="20"/>
  <c r="J94" i="20"/>
  <c r="J95" i="20"/>
  <c r="J96" i="20"/>
  <c r="J97" i="20"/>
  <c r="J98" i="20"/>
  <c r="J99" i="20"/>
  <c r="J100" i="20"/>
  <c r="J101" i="20"/>
  <c r="J102" i="20"/>
  <c r="J103" i="20"/>
  <c r="J104" i="20"/>
  <c r="J105" i="20"/>
  <c r="J106" i="20"/>
  <c r="J107" i="20"/>
  <c r="J108" i="20"/>
  <c r="J109" i="20"/>
  <c r="J110" i="20"/>
  <c r="J91" i="20"/>
  <c r="H92" i="20"/>
  <c r="H93" i="20"/>
  <c r="H94" i="20"/>
  <c r="H95" i="20"/>
  <c r="H96" i="20"/>
  <c r="H97" i="20"/>
  <c r="H98" i="20"/>
  <c r="H99" i="20"/>
  <c r="H100" i="20"/>
  <c r="H101" i="20"/>
  <c r="H102" i="20"/>
  <c r="H103" i="20"/>
  <c r="H104" i="20"/>
  <c r="H105" i="20"/>
  <c r="H106" i="20"/>
  <c r="H107" i="20"/>
  <c r="H108" i="20"/>
  <c r="H109" i="20"/>
  <c r="H110" i="20"/>
  <c r="H91" i="20"/>
  <c r="C92" i="20"/>
  <c r="C93" i="20"/>
  <c r="C94" i="20"/>
  <c r="C95" i="20"/>
  <c r="C96" i="20"/>
  <c r="C97" i="20"/>
  <c r="C98" i="20"/>
  <c r="C99" i="20"/>
  <c r="C100" i="20"/>
  <c r="C101" i="20"/>
  <c r="C102" i="20"/>
  <c r="C103" i="20"/>
  <c r="C104" i="20"/>
  <c r="C105" i="20"/>
  <c r="C106" i="20"/>
  <c r="C107" i="20"/>
  <c r="C108" i="20"/>
  <c r="C109" i="20"/>
  <c r="C110" i="20"/>
  <c r="C91" i="20"/>
  <c r="N54" i="20"/>
  <c r="N55" i="20"/>
  <c r="N56" i="20"/>
  <c r="N57" i="20"/>
  <c r="N58" i="20"/>
  <c r="N59" i="20"/>
  <c r="N60" i="20"/>
  <c r="N61" i="20"/>
  <c r="N62" i="20"/>
  <c r="N63" i="20"/>
  <c r="N64" i="20"/>
  <c r="N65" i="20"/>
  <c r="N66" i="20"/>
  <c r="N67" i="20"/>
  <c r="N68" i="20"/>
  <c r="N69" i="20"/>
  <c r="N70" i="20"/>
  <c r="N71" i="20"/>
  <c r="N72" i="20"/>
  <c r="N53" i="20"/>
  <c r="J54" i="20"/>
  <c r="K54" i="20"/>
  <c r="L54" i="20"/>
  <c r="J55"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K53" i="20"/>
  <c r="L53" i="20"/>
  <c r="J53" i="20"/>
  <c r="H54" i="20"/>
  <c r="H55" i="20"/>
  <c r="H56" i="20"/>
  <c r="H57" i="20"/>
  <c r="H58" i="20"/>
  <c r="H59" i="20"/>
  <c r="H60" i="20"/>
  <c r="H61" i="20"/>
  <c r="H62" i="20"/>
  <c r="H63" i="20"/>
  <c r="H64" i="20"/>
  <c r="H65" i="20"/>
  <c r="H66" i="20"/>
  <c r="H67" i="20"/>
  <c r="H68" i="20"/>
  <c r="H69" i="20"/>
  <c r="H70" i="20"/>
  <c r="H71" i="20"/>
  <c r="H72" i="20"/>
  <c r="H53" i="20"/>
  <c r="C54" i="20"/>
  <c r="C55" i="20"/>
  <c r="C56" i="20"/>
  <c r="C57" i="20"/>
  <c r="C58" i="20"/>
  <c r="C59" i="20"/>
  <c r="C60" i="20"/>
  <c r="C61" i="20"/>
  <c r="C62" i="20"/>
  <c r="C63" i="20"/>
  <c r="C64" i="20"/>
  <c r="C65" i="20"/>
  <c r="C66" i="20"/>
  <c r="C67" i="20"/>
  <c r="C68" i="20"/>
  <c r="C69" i="20"/>
  <c r="C70" i="20"/>
  <c r="C71" i="20"/>
  <c r="C72" i="20"/>
  <c r="C53" i="20"/>
  <c r="C16" i="20"/>
  <c r="C17" i="20"/>
  <c r="C18" i="20"/>
  <c r="C19" i="20"/>
  <c r="C20" i="20"/>
  <c r="C21" i="20"/>
  <c r="C22" i="20"/>
  <c r="C23" i="20"/>
  <c r="C24" i="20"/>
  <c r="C25" i="20"/>
  <c r="C26" i="20"/>
  <c r="C27" i="20"/>
  <c r="C28" i="20"/>
  <c r="C29" i="20"/>
  <c r="C30" i="20"/>
  <c r="C31" i="20"/>
  <c r="C32" i="20"/>
  <c r="C33" i="20"/>
  <c r="C34" i="20"/>
  <c r="C15" i="20"/>
  <c r="N16" i="20"/>
  <c r="N17" i="20"/>
  <c r="N18" i="20"/>
  <c r="N19" i="20"/>
  <c r="N20" i="20"/>
  <c r="N21" i="20"/>
  <c r="N22" i="20"/>
  <c r="N23" i="20"/>
  <c r="N24" i="20"/>
  <c r="N25" i="20"/>
  <c r="N26" i="20"/>
  <c r="N27" i="20"/>
  <c r="N28" i="20"/>
  <c r="N29" i="20"/>
  <c r="N30" i="20"/>
  <c r="N31" i="20"/>
  <c r="N32" i="20"/>
  <c r="N33" i="20"/>
  <c r="N34" i="20"/>
  <c r="N15" i="20"/>
  <c r="J16" i="20"/>
  <c r="K16" i="20"/>
  <c r="L16" i="20"/>
  <c r="J17" i="20"/>
  <c r="K17" i="20"/>
  <c r="L17" i="20"/>
  <c r="J18" i="20"/>
  <c r="K18" i="20"/>
  <c r="L18" i="20"/>
  <c r="J19" i="20"/>
  <c r="K19" i="20"/>
  <c r="L19" i="20"/>
  <c r="J20" i="20"/>
  <c r="K20" i="20"/>
  <c r="L20" i="20"/>
  <c r="J21" i="20"/>
  <c r="K21" i="20"/>
  <c r="L21" i="20"/>
  <c r="J22" i="20"/>
  <c r="K22" i="20"/>
  <c r="L22" i="20"/>
  <c r="J23" i="20"/>
  <c r="K23" i="20"/>
  <c r="L23" i="20"/>
  <c r="J24" i="20"/>
  <c r="K24" i="20"/>
  <c r="L24" i="20"/>
  <c r="J25" i="20"/>
  <c r="K25" i="20"/>
  <c r="L25" i="20"/>
  <c r="J26" i="20"/>
  <c r="K26" i="20"/>
  <c r="L26" i="20"/>
  <c r="J27" i="20"/>
  <c r="K27" i="20"/>
  <c r="L27" i="20"/>
  <c r="J28" i="20"/>
  <c r="K28" i="20"/>
  <c r="L28" i="20"/>
  <c r="J29" i="20"/>
  <c r="K29" i="20"/>
  <c r="L29" i="20"/>
  <c r="J30" i="20"/>
  <c r="K30" i="20"/>
  <c r="L30" i="20"/>
  <c r="J31" i="20"/>
  <c r="K31" i="20"/>
  <c r="L31" i="20"/>
  <c r="J32" i="20"/>
  <c r="K32" i="20"/>
  <c r="L32" i="20"/>
  <c r="J33" i="20"/>
  <c r="K33" i="20"/>
  <c r="L33" i="20"/>
  <c r="J34" i="20"/>
  <c r="K34" i="20"/>
  <c r="L34" i="20"/>
  <c r="L15" i="20"/>
  <c r="K15" i="20"/>
  <c r="J15" i="20"/>
  <c r="H16" i="20"/>
  <c r="H17" i="20"/>
  <c r="H18" i="20"/>
  <c r="H19" i="20"/>
  <c r="H20" i="20"/>
  <c r="H21" i="20"/>
  <c r="H22" i="20"/>
  <c r="H23" i="20"/>
  <c r="H24" i="20"/>
  <c r="H25" i="20"/>
  <c r="H26" i="20"/>
  <c r="H27" i="20"/>
  <c r="H28" i="20"/>
  <c r="H29" i="20"/>
  <c r="H30" i="20"/>
  <c r="H31" i="20"/>
  <c r="H32" i="20"/>
  <c r="H33" i="20"/>
  <c r="H34" i="20"/>
  <c r="H15" i="20"/>
  <c r="P35" i="20"/>
  <c r="P73" i="20"/>
  <c r="P111" i="20"/>
  <c r="P113" i="20" s="1"/>
  <c r="P149" i="20"/>
  <c r="P187" i="20"/>
  <c r="O35" i="20"/>
  <c r="O37" i="20" s="1"/>
  <c r="O73" i="20"/>
  <c r="O111" i="20"/>
  <c r="O149" i="20"/>
  <c r="O187" i="20"/>
  <c r="G35" i="20"/>
  <c r="G73" i="20"/>
  <c r="G151" i="20" s="1"/>
  <c r="G111" i="20"/>
  <c r="G149" i="20"/>
  <c r="G187" i="20"/>
  <c r="A186" i="20"/>
  <c r="A185" i="20"/>
  <c r="A184" i="20"/>
  <c r="A183" i="20"/>
  <c r="A182" i="20"/>
  <c r="A181" i="20"/>
  <c r="A180" i="20"/>
  <c r="A179" i="20"/>
  <c r="A178" i="20"/>
  <c r="A177" i="20"/>
  <c r="A176" i="20"/>
  <c r="A175" i="20"/>
  <c r="A174" i="20"/>
  <c r="A173" i="20"/>
  <c r="A172" i="20"/>
  <c r="A171" i="20"/>
  <c r="A170" i="20"/>
  <c r="A169" i="20"/>
  <c r="A168" i="20"/>
  <c r="A167" i="20"/>
  <c r="O151" i="20"/>
  <c r="A148" i="20"/>
  <c r="A147" i="20"/>
  <c r="A146" i="20"/>
  <c r="A145" i="20"/>
  <c r="A144" i="20"/>
  <c r="A143" i="20"/>
  <c r="A142" i="20"/>
  <c r="A141" i="20"/>
  <c r="A140" i="20"/>
  <c r="A139" i="20"/>
  <c r="A138" i="20"/>
  <c r="A137" i="20"/>
  <c r="A136" i="20"/>
  <c r="A135" i="20"/>
  <c r="A134" i="20"/>
  <c r="A133" i="20"/>
  <c r="A132" i="20"/>
  <c r="A131" i="20"/>
  <c r="A130" i="20"/>
  <c r="A129" i="20"/>
  <c r="A110" i="20"/>
  <c r="A109" i="20"/>
  <c r="A108" i="20"/>
  <c r="A107" i="20"/>
  <c r="A106" i="20"/>
  <c r="A105" i="20"/>
  <c r="A104" i="20"/>
  <c r="A103" i="20"/>
  <c r="A102" i="20"/>
  <c r="A101" i="20"/>
  <c r="A100" i="20"/>
  <c r="A99" i="20"/>
  <c r="A98" i="20"/>
  <c r="A97" i="20"/>
  <c r="A96" i="20"/>
  <c r="A95" i="20"/>
  <c r="A94" i="20"/>
  <c r="A93" i="20"/>
  <c r="A92" i="20"/>
  <c r="A91" i="20"/>
  <c r="P75" i="20"/>
  <c r="A72" i="20"/>
  <c r="A71" i="20"/>
  <c r="A70" i="20"/>
  <c r="A69" i="20"/>
  <c r="A68" i="20"/>
  <c r="A67" i="20"/>
  <c r="A66" i="20"/>
  <c r="A65" i="20"/>
  <c r="A64" i="20"/>
  <c r="A63" i="20"/>
  <c r="A62" i="20"/>
  <c r="A61" i="20"/>
  <c r="A60" i="20"/>
  <c r="A59" i="20"/>
  <c r="A58" i="20"/>
  <c r="A57" i="20"/>
  <c r="A56" i="20"/>
  <c r="A55" i="20"/>
  <c r="A54" i="20"/>
  <c r="A53" i="20"/>
  <c r="P37" i="20"/>
  <c r="G37" i="20"/>
  <c r="A34" i="20"/>
  <c r="A33" i="20"/>
  <c r="A32" i="20"/>
  <c r="A31" i="20"/>
  <c r="A30" i="20"/>
  <c r="A29" i="20"/>
  <c r="A28" i="20"/>
  <c r="A27" i="20"/>
  <c r="A26" i="20"/>
  <c r="A25" i="20"/>
  <c r="A24" i="20"/>
  <c r="A23" i="20"/>
  <c r="A22" i="20"/>
  <c r="A21" i="20"/>
  <c r="A20" i="20"/>
  <c r="A19" i="20"/>
  <c r="A18" i="20"/>
  <c r="A17" i="20"/>
  <c r="A16" i="20"/>
  <c r="A15" i="20"/>
  <c r="H26" i="19"/>
  <c r="H55" i="19"/>
  <c r="H84" i="19"/>
  <c r="H86" i="19" s="1"/>
  <c r="H113" i="19"/>
  <c r="H115" i="19" s="1"/>
  <c r="H142" i="19"/>
  <c r="H144" i="19" s="1"/>
  <c r="I26" i="19"/>
  <c r="I55" i="19"/>
  <c r="I84" i="19"/>
  <c r="I113" i="19"/>
  <c r="I142" i="19"/>
  <c r="J26" i="19"/>
  <c r="J55" i="19"/>
  <c r="J84" i="19"/>
  <c r="J113" i="19"/>
  <c r="J142" i="19"/>
  <c r="K26" i="19"/>
  <c r="K55" i="19"/>
  <c r="K84" i="19"/>
  <c r="K113" i="19"/>
  <c r="K142" i="19"/>
  <c r="M26" i="19"/>
  <c r="M55" i="19"/>
  <c r="M84" i="19"/>
  <c r="M113" i="19"/>
  <c r="M142" i="19"/>
  <c r="E26" i="19"/>
  <c r="E55" i="19"/>
  <c r="E57" i="19" s="1"/>
  <c r="E84" i="19"/>
  <c r="E86" i="19" s="1"/>
  <c r="E113" i="19"/>
  <c r="E115" i="19" s="1"/>
  <c r="E142" i="19"/>
  <c r="E144" i="19" s="1"/>
  <c r="L26" i="19"/>
  <c r="L55" i="19"/>
  <c r="L84" i="19"/>
  <c r="L113" i="19"/>
  <c r="L142" i="19"/>
  <c r="D142" i="19"/>
  <c r="A141" i="19"/>
  <c r="A140" i="19"/>
  <c r="A139" i="19"/>
  <c r="A138" i="19"/>
  <c r="A137" i="19"/>
  <c r="A136" i="19"/>
  <c r="A135" i="19"/>
  <c r="A134" i="19"/>
  <c r="A133" i="19"/>
  <c r="A132" i="19"/>
  <c r="A131" i="19"/>
  <c r="A130" i="19"/>
  <c r="A129" i="19"/>
  <c r="A128" i="19"/>
  <c r="A127" i="19"/>
  <c r="A126" i="19"/>
  <c r="A125" i="19"/>
  <c r="A124" i="19"/>
  <c r="A123" i="19"/>
  <c r="A122" i="19"/>
  <c r="B118" i="19"/>
  <c r="D113" i="19"/>
  <c r="A112" i="19"/>
  <c r="A111" i="19"/>
  <c r="A110" i="19"/>
  <c r="A109" i="19"/>
  <c r="A108" i="19"/>
  <c r="A107" i="19"/>
  <c r="A106" i="19"/>
  <c r="A105" i="19"/>
  <c r="A104" i="19"/>
  <c r="A103" i="19"/>
  <c r="A102" i="19"/>
  <c r="A101" i="19"/>
  <c r="A100" i="19"/>
  <c r="A99" i="19"/>
  <c r="A98" i="19"/>
  <c r="A97" i="19"/>
  <c r="A96" i="19"/>
  <c r="A95" i="19"/>
  <c r="A94" i="19"/>
  <c r="A93" i="19"/>
  <c r="B89" i="19"/>
  <c r="D84" i="19"/>
  <c r="A83" i="19"/>
  <c r="A82" i="19"/>
  <c r="A81" i="19"/>
  <c r="A80" i="19"/>
  <c r="A79" i="19"/>
  <c r="A78" i="19"/>
  <c r="A77" i="19"/>
  <c r="A76" i="19"/>
  <c r="A75" i="19"/>
  <c r="A74" i="19"/>
  <c r="A73" i="19"/>
  <c r="A72" i="19"/>
  <c r="A71" i="19"/>
  <c r="A70" i="19"/>
  <c r="A69" i="19"/>
  <c r="A68" i="19"/>
  <c r="A67" i="19"/>
  <c r="A66" i="19"/>
  <c r="A65" i="19"/>
  <c r="A64" i="19"/>
  <c r="B60" i="19"/>
  <c r="H57" i="19"/>
  <c r="D55" i="19"/>
  <c r="A54" i="19"/>
  <c r="A53" i="19"/>
  <c r="A52" i="19"/>
  <c r="A51" i="19"/>
  <c r="A50" i="19"/>
  <c r="A49" i="19"/>
  <c r="A48" i="19"/>
  <c r="A47" i="19"/>
  <c r="A46" i="19"/>
  <c r="A45" i="19"/>
  <c r="A44" i="19"/>
  <c r="A43" i="19"/>
  <c r="A42" i="19"/>
  <c r="A41" i="19"/>
  <c r="A40" i="19"/>
  <c r="A39" i="19"/>
  <c r="A38" i="19"/>
  <c r="A37" i="19"/>
  <c r="A36" i="19"/>
  <c r="A35" i="19"/>
  <c r="B31" i="19"/>
  <c r="H28" i="19"/>
  <c r="E28" i="19"/>
  <c r="D26" i="19"/>
  <c r="A25" i="19"/>
  <c r="A24" i="19"/>
  <c r="A23" i="19"/>
  <c r="A22" i="19"/>
  <c r="A21" i="19"/>
  <c r="A20" i="19"/>
  <c r="A19" i="19"/>
  <c r="A18" i="19"/>
  <c r="A17" i="19"/>
  <c r="A16" i="19"/>
  <c r="A15" i="19"/>
  <c r="A14" i="19"/>
  <c r="A13" i="19"/>
  <c r="A12" i="19"/>
  <c r="A11" i="19"/>
  <c r="A10" i="19"/>
  <c r="A9" i="19"/>
  <c r="A8" i="19"/>
  <c r="A7" i="19"/>
  <c r="A6" i="19"/>
  <c r="B2" i="19"/>
  <c r="J205" i="4" l="1"/>
  <c r="H205" i="4"/>
  <c r="H207" i="4" s="1"/>
  <c r="G189" i="16"/>
  <c r="N73" i="16"/>
  <c r="L205" i="19"/>
  <c r="H37" i="16"/>
  <c r="H75" i="16"/>
  <c r="N75" i="16"/>
  <c r="N37" i="16"/>
  <c r="K226" i="16"/>
  <c r="G113" i="20"/>
  <c r="K205" i="4"/>
  <c r="M205" i="19"/>
  <c r="G75" i="20"/>
  <c r="O113" i="20"/>
  <c r="G228" i="20"/>
  <c r="G37" i="16"/>
  <c r="G75" i="16"/>
  <c r="O75" i="20"/>
  <c r="O189" i="20"/>
  <c r="G189" i="20"/>
  <c r="H264" i="20"/>
  <c r="I205" i="19"/>
  <c r="J35" i="20"/>
  <c r="J37" i="20" s="1"/>
  <c r="J111" i="20"/>
  <c r="J149" i="20"/>
  <c r="L149" i="20"/>
  <c r="L187" i="20"/>
  <c r="I205" i="4"/>
  <c r="L35" i="16"/>
  <c r="L37" i="16" s="1"/>
  <c r="L73" i="16"/>
  <c r="L266" i="16" s="1"/>
  <c r="J187" i="16"/>
  <c r="L187" i="16"/>
  <c r="J226" i="16"/>
  <c r="L226" i="16"/>
  <c r="J264" i="16"/>
  <c r="H113" i="16"/>
  <c r="L149" i="16"/>
  <c r="K149" i="16"/>
  <c r="L111" i="16"/>
  <c r="H149" i="16"/>
  <c r="H151" i="16" s="1"/>
  <c r="J149" i="16"/>
  <c r="L226" i="20"/>
  <c r="K226" i="20"/>
  <c r="L264" i="20"/>
  <c r="N35" i="20"/>
  <c r="H73" i="20"/>
  <c r="N73" i="20"/>
  <c r="H111" i="20"/>
  <c r="H149" i="20"/>
  <c r="H187" i="20"/>
  <c r="K205" i="19"/>
  <c r="J73" i="20"/>
  <c r="L73" i="20"/>
  <c r="K73" i="20"/>
  <c r="K111" i="20"/>
  <c r="N111" i="20"/>
  <c r="L111" i="20"/>
  <c r="K149" i="20"/>
  <c r="N149" i="20"/>
  <c r="K187" i="20"/>
  <c r="N187" i="20"/>
  <c r="P151" i="16"/>
  <c r="P189" i="16"/>
  <c r="P228" i="16"/>
  <c r="H35" i="20"/>
  <c r="J187" i="20"/>
  <c r="L35" i="20"/>
  <c r="K35" i="20"/>
  <c r="E28" i="4"/>
  <c r="E205" i="4"/>
  <c r="E207" i="4" s="1"/>
  <c r="K264" i="20"/>
  <c r="J264" i="20"/>
  <c r="N264" i="20"/>
  <c r="H226" i="20"/>
  <c r="J226" i="20"/>
  <c r="E205" i="19"/>
  <c r="E207" i="19" s="1"/>
  <c r="L205" i="4"/>
  <c r="N226" i="20"/>
  <c r="J205" i="19"/>
  <c r="H205" i="19"/>
  <c r="H207" i="19" s="1"/>
  <c r="P151" i="20"/>
  <c r="P266" i="20"/>
  <c r="P228" i="20"/>
  <c r="N12" i="4"/>
  <c r="I21" i="16" s="1"/>
  <c r="M205" i="4"/>
  <c r="O130" i="4" s="1"/>
  <c r="G266" i="20"/>
  <c r="O266" i="20"/>
  <c r="O228" i="20"/>
  <c r="O23" i="4"/>
  <c r="N187" i="4"/>
  <c r="I251" i="16" s="1"/>
  <c r="N139" i="4"/>
  <c r="I184" i="16" s="1"/>
  <c r="O228" i="16"/>
  <c r="O151" i="16"/>
  <c r="O189" i="16"/>
  <c r="P189" i="20"/>
  <c r="O198" i="4"/>
  <c r="O158" i="4"/>
  <c r="N149" i="16"/>
  <c r="G228" i="16"/>
  <c r="G151" i="16"/>
  <c r="P266" i="16"/>
  <c r="O266" i="16"/>
  <c r="G266" i="16"/>
  <c r="J35" i="16"/>
  <c r="J73" i="16"/>
  <c r="J111" i="16"/>
  <c r="K35" i="16"/>
  <c r="K73" i="16"/>
  <c r="K111" i="16"/>
  <c r="N111" i="16"/>
  <c r="N140" i="4" l="1"/>
  <c r="I185" i="16" s="1"/>
  <c r="O71" i="4"/>
  <c r="L75" i="16"/>
  <c r="J75" i="20"/>
  <c r="N188" i="4"/>
  <c r="I252" i="16" s="1"/>
  <c r="N44" i="4"/>
  <c r="I62" i="16" s="1"/>
  <c r="O199" i="4"/>
  <c r="O38" i="4"/>
  <c r="L151" i="16"/>
  <c r="N132" i="4"/>
  <c r="I177" i="16" s="1"/>
  <c r="N19" i="4"/>
  <c r="I28" i="16" s="1"/>
  <c r="J189" i="20"/>
  <c r="N180" i="4"/>
  <c r="N51" i="4"/>
  <c r="I69" i="16" s="1"/>
  <c r="N155" i="4"/>
  <c r="I210" i="16" s="1"/>
  <c r="O46" i="4"/>
  <c r="O110" i="4"/>
  <c r="N99" i="4"/>
  <c r="I135" i="16" s="1"/>
  <c r="N195" i="4"/>
  <c r="I259" i="16" s="1"/>
  <c r="L189" i="16"/>
  <c r="O70" i="4"/>
  <c r="N11" i="4"/>
  <c r="I20" i="16" s="1"/>
  <c r="O159" i="4"/>
  <c r="N100" i="4"/>
  <c r="I136" i="16" s="1"/>
  <c r="N107" i="4"/>
  <c r="I143" i="16" s="1"/>
  <c r="N196" i="4"/>
  <c r="I260" i="16" s="1"/>
  <c r="O109" i="4"/>
  <c r="O156" i="4"/>
  <c r="O42" i="4"/>
  <c r="O6" i="4"/>
  <c r="O53" i="4"/>
  <c r="O108" i="4"/>
  <c r="N47" i="4"/>
  <c r="I65" i="16" s="1"/>
  <c r="O37" i="4"/>
  <c r="O12" i="4"/>
  <c r="O39" i="4"/>
  <c r="O134" i="4"/>
  <c r="O21" i="4"/>
  <c r="N185" i="4"/>
  <c r="I249" i="16" s="1"/>
  <c r="O78" i="4"/>
  <c r="O127" i="4"/>
  <c r="N20" i="4"/>
  <c r="I29" i="16" s="1"/>
  <c r="O182" i="4"/>
  <c r="O197" i="4"/>
  <c r="N162" i="4"/>
  <c r="I217" i="16" s="1"/>
  <c r="N73" i="4"/>
  <c r="I100" i="16" s="1"/>
  <c r="O166" i="4"/>
  <c r="O167" i="4"/>
  <c r="N68" i="4"/>
  <c r="I95" i="16" s="1"/>
  <c r="O189" i="4"/>
  <c r="N138" i="4"/>
  <c r="I183" i="16" s="1"/>
  <c r="N17" i="4"/>
  <c r="I26" i="16" s="1"/>
  <c r="N75" i="20"/>
  <c r="N108" i="4"/>
  <c r="I144" i="16" s="1"/>
  <c r="O141" i="4"/>
  <c r="N74" i="4"/>
  <c r="I101" i="16" s="1"/>
  <c r="O83" i="4"/>
  <c r="O22" i="4"/>
  <c r="O111" i="4"/>
  <c r="N52" i="4"/>
  <c r="I70" i="16" s="1"/>
  <c r="N67" i="4"/>
  <c r="I94" i="16" s="1"/>
  <c r="N156" i="4"/>
  <c r="I211" i="16" s="1"/>
  <c r="O125" i="4"/>
  <c r="N50" i="4"/>
  <c r="I68" i="16" s="1"/>
  <c r="O11" i="4"/>
  <c r="L113" i="16"/>
  <c r="L228" i="16"/>
  <c r="H228" i="16"/>
  <c r="H189" i="16"/>
  <c r="H266" i="16"/>
  <c r="J113" i="20"/>
  <c r="N37" i="20"/>
  <c r="N130" i="4"/>
  <c r="I175" i="16" s="1"/>
  <c r="N10" i="4"/>
  <c r="I19" i="16" s="1"/>
  <c r="O100" i="4"/>
  <c r="N169" i="4"/>
  <c r="I224" i="16" s="1"/>
  <c r="O195" i="4"/>
  <c r="N192" i="4"/>
  <c r="I256" i="16" s="1"/>
  <c r="O161" i="4"/>
  <c r="N266" i="20"/>
  <c r="J151" i="16"/>
  <c r="J266" i="16"/>
  <c r="J189" i="16"/>
  <c r="J37" i="16"/>
  <c r="J228" i="16"/>
  <c r="J75" i="16"/>
  <c r="J113" i="16"/>
  <c r="O101" i="4"/>
  <c r="O13" i="4"/>
  <c r="N122" i="4"/>
  <c r="O196" i="4"/>
  <c r="O76" i="4"/>
  <c r="N161" i="4"/>
  <c r="I216" i="16" s="1"/>
  <c r="O187" i="4"/>
  <c r="N112" i="4"/>
  <c r="I148" i="16" s="1"/>
  <c r="O65" i="4"/>
  <c r="O181" i="4"/>
  <c r="O93" i="4"/>
  <c r="N194" i="4"/>
  <c r="I258" i="16" s="1"/>
  <c r="N106" i="4"/>
  <c r="I142" i="16" s="1"/>
  <c r="O188" i="4"/>
  <c r="O68" i="4"/>
  <c r="N129" i="4"/>
  <c r="I174" i="16" s="1"/>
  <c r="O163" i="4"/>
  <c r="N104" i="4"/>
  <c r="I140" i="16" s="1"/>
  <c r="N182" i="4"/>
  <c r="I246" i="16" s="1"/>
  <c r="N228" i="16"/>
  <c r="N113" i="16"/>
  <c r="N151" i="16"/>
  <c r="N189" i="16"/>
  <c r="N266" i="16"/>
  <c r="O165" i="4"/>
  <c r="O77" i="4"/>
  <c r="N186" i="4"/>
  <c r="I250" i="16" s="1"/>
  <c r="N98" i="4"/>
  <c r="I134" i="16" s="1"/>
  <c r="O180" i="4"/>
  <c r="O52" i="4"/>
  <c r="N105" i="4"/>
  <c r="I141" i="16" s="1"/>
  <c r="O123" i="4"/>
  <c r="N16" i="4"/>
  <c r="I25" i="16" s="1"/>
  <c r="N228" i="20"/>
  <c r="O157" i="4"/>
  <c r="O69" i="4"/>
  <c r="N170" i="4"/>
  <c r="I225" i="16" s="1"/>
  <c r="N82" i="4"/>
  <c r="I109" i="16" s="1"/>
  <c r="O164" i="4"/>
  <c r="O20" i="4"/>
  <c r="N81" i="4"/>
  <c r="I108" i="16" s="1"/>
  <c r="O99" i="4"/>
  <c r="J266" i="20"/>
  <c r="I244" i="16"/>
  <c r="O75" i="19"/>
  <c r="O36" i="19"/>
  <c r="O83" i="19"/>
  <c r="O19" i="19"/>
  <c r="O35" i="19"/>
  <c r="O123" i="19"/>
  <c r="O124" i="19"/>
  <c r="O131" i="19"/>
  <c r="M65" i="20"/>
  <c r="O76" i="19"/>
  <c r="M145" i="20"/>
  <c r="O67" i="19"/>
  <c r="O43" i="19"/>
  <c r="O44" i="19"/>
  <c r="O132" i="19"/>
  <c r="M182" i="20"/>
  <c r="M22" i="20"/>
  <c r="N76" i="19"/>
  <c r="I103" i="20" s="1"/>
  <c r="O107" i="19"/>
  <c r="N36" i="19"/>
  <c r="I54" i="20" s="1"/>
  <c r="O140" i="19"/>
  <c r="M72" i="20"/>
  <c r="M260" i="20"/>
  <c r="M222" i="20"/>
  <c r="M206" i="20"/>
  <c r="O159" i="19"/>
  <c r="N67" i="19"/>
  <c r="I94" i="20" s="1"/>
  <c r="M221" i="20"/>
  <c r="N163" i="19"/>
  <c r="I218" i="20" s="1"/>
  <c r="N192" i="19"/>
  <c r="I256" i="20" s="1"/>
  <c r="N13" i="19"/>
  <c r="I22" i="20" s="1"/>
  <c r="N101" i="19"/>
  <c r="I137" i="20" s="1"/>
  <c r="M211" i="20"/>
  <c r="N162" i="19"/>
  <c r="I217" i="20" s="1"/>
  <c r="N54" i="19"/>
  <c r="I72" i="20" s="1"/>
  <c r="M261" i="20"/>
  <c r="O190" i="19"/>
  <c r="N8" i="19"/>
  <c r="I17" i="20" s="1"/>
  <c r="N96" i="19"/>
  <c r="I132" i="20" s="1"/>
  <c r="O189" i="19"/>
  <c r="N140" i="19"/>
  <c r="I185" i="20" s="1"/>
  <c r="M63" i="20"/>
  <c r="O53" i="19"/>
  <c r="O141" i="19"/>
  <c r="M183" i="20"/>
  <c r="N81" i="19"/>
  <c r="I108" i="20" s="1"/>
  <c r="M96" i="20"/>
  <c r="O22" i="19"/>
  <c r="O110" i="19"/>
  <c r="N18" i="19"/>
  <c r="I27" i="20" s="1"/>
  <c r="M141" i="20"/>
  <c r="M19" i="20"/>
  <c r="O95" i="19"/>
  <c r="O160" i="19"/>
  <c r="N68" i="19"/>
  <c r="I95" i="20" s="1"/>
  <c r="M110" i="20"/>
  <c r="O8" i="19"/>
  <c r="O96" i="19"/>
  <c r="N74" i="19"/>
  <c r="I101" i="20" s="1"/>
  <c r="N47" i="19"/>
  <c r="I65" i="20" s="1"/>
  <c r="M147" i="20"/>
  <c r="M33" i="20"/>
  <c r="O65" i="19"/>
  <c r="O66" i="19"/>
  <c r="N9" i="19"/>
  <c r="I18" i="20" s="1"/>
  <c r="M168" i="20"/>
  <c r="M58" i="20"/>
  <c r="N151" i="19"/>
  <c r="O108" i="19"/>
  <c r="M144" i="20"/>
  <c r="O100" i="19"/>
  <c r="N52" i="19"/>
  <c r="I70" i="20" s="1"/>
  <c r="M252" i="20"/>
  <c r="M257" i="20"/>
  <c r="N197" i="19"/>
  <c r="I261" i="20" s="1"/>
  <c r="O155" i="19"/>
  <c r="N75" i="19"/>
  <c r="I102" i="20" s="1"/>
  <c r="M213" i="20"/>
  <c r="N159" i="19"/>
  <c r="I214" i="20" s="1"/>
  <c r="N188" i="19"/>
  <c r="I252" i="20" s="1"/>
  <c r="N21" i="19"/>
  <c r="I30" i="20" s="1"/>
  <c r="N109" i="19"/>
  <c r="I145" i="20" s="1"/>
  <c r="O199" i="19"/>
  <c r="N158" i="19"/>
  <c r="I213" i="20" s="1"/>
  <c r="N70" i="19"/>
  <c r="I97" i="20" s="1"/>
  <c r="M218" i="20"/>
  <c r="O186" i="19"/>
  <c r="N16" i="19"/>
  <c r="I25" i="20" s="1"/>
  <c r="N104" i="19"/>
  <c r="I140" i="20" s="1"/>
  <c r="O168" i="19"/>
  <c r="M181" i="20"/>
  <c r="M55" i="20"/>
  <c r="O69" i="19"/>
  <c r="O18" i="19"/>
  <c r="N198" i="19"/>
  <c r="I262" i="20" s="1"/>
  <c r="N105" i="19"/>
  <c r="I141" i="20" s="1"/>
  <c r="M70" i="20"/>
  <c r="O38" i="19"/>
  <c r="O126" i="19"/>
  <c r="N42" i="19"/>
  <c r="I60" i="20" s="1"/>
  <c r="M133" i="20"/>
  <c r="O7" i="19"/>
  <c r="O103" i="19"/>
  <c r="N122" i="19"/>
  <c r="N108" i="19"/>
  <c r="I144" i="20" s="1"/>
  <c r="M102" i="20"/>
  <c r="O16" i="19"/>
  <c r="O104" i="19"/>
  <c r="M225" i="20"/>
  <c r="N71" i="19"/>
  <c r="I98" i="20" s="1"/>
  <c r="M139" i="20"/>
  <c r="M25" i="20"/>
  <c r="O73" i="19"/>
  <c r="O122" i="19"/>
  <c r="N25" i="19"/>
  <c r="I34" i="20" s="1"/>
  <c r="M146" i="20"/>
  <c r="M32" i="20"/>
  <c r="M56" i="20"/>
  <c r="M57" i="20"/>
  <c r="O68" i="19"/>
  <c r="M175" i="20"/>
  <c r="O52" i="19"/>
  <c r="M244" i="20"/>
  <c r="M249" i="20"/>
  <c r="N193" i="19"/>
  <c r="I257" i="20" s="1"/>
  <c r="O151" i="19"/>
  <c r="N83" i="19"/>
  <c r="I110" i="20" s="1"/>
  <c r="O196" i="19"/>
  <c r="M263" i="20"/>
  <c r="N184" i="19"/>
  <c r="I248" i="20" s="1"/>
  <c r="N37" i="19"/>
  <c r="I55" i="20" s="1"/>
  <c r="N125" i="19"/>
  <c r="I170" i="20" s="1"/>
  <c r="O195" i="19"/>
  <c r="N154" i="19"/>
  <c r="I209" i="20" s="1"/>
  <c r="N78" i="19"/>
  <c r="I105" i="20" s="1"/>
  <c r="M210" i="20"/>
  <c r="O182" i="19"/>
  <c r="N24" i="19"/>
  <c r="I33" i="20" s="1"/>
  <c r="N112" i="19"/>
  <c r="I148" i="20" s="1"/>
  <c r="O157" i="19"/>
  <c r="M173" i="20"/>
  <c r="M29" i="20"/>
  <c r="O77" i="19"/>
  <c r="O74" i="19"/>
  <c r="N187" i="19"/>
  <c r="I251" i="20" s="1"/>
  <c r="N129" i="19"/>
  <c r="I174" i="20" s="1"/>
  <c r="M62" i="20"/>
  <c r="O46" i="19"/>
  <c r="O134" i="19"/>
  <c r="N66" i="19"/>
  <c r="I93" i="20" s="1"/>
  <c r="M103" i="20"/>
  <c r="O15" i="19"/>
  <c r="O111" i="19"/>
  <c r="N195" i="19"/>
  <c r="I259" i="20" s="1"/>
  <c r="N132" i="19"/>
  <c r="I177" i="20" s="1"/>
  <c r="M94" i="20"/>
  <c r="O24" i="19"/>
  <c r="O112" i="19"/>
  <c r="N194" i="19"/>
  <c r="I258" i="20" s="1"/>
  <c r="N95" i="19"/>
  <c r="I131" i="20" s="1"/>
  <c r="M131" i="20"/>
  <c r="M17" i="20"/>
  <c r="O81" i="19"/>
  <c r="N191" i="19"/>
  <c r="I255" i="20" s="1"/>
  <c r="N49" i="19"/>
  <c r="I67" i="20" s="1"/>
  <c r="M138" i="20"/>
  <c r="M24" i="20"/>
  <c r="N12" i="19"/>
  <c r="I21" i="20" s="1"/>
  <c r="M99" i="20"/>
  <c r="M106" i="20"/>
  <c r="O20" i="19"/>
  <c r="N98" i="19"/>
  <c r="I134" i="20" s="1"/>
  <c r="O12" i="19"/>
  <c r="O139" i="19"/>
  <c r="M259" i="20"/>
  <c r="M256" i="20"/>
  <c r="N189" i="19"/>
  <c r="I253" i="20" s="1"/>
  <c r="N11" i="19"/>
  <c r="I20" i="20" s="1"/>
  <c r="N99" i="19"/>
  <c r="I135" i="20" s="1"/>
  <c r="O192" i="19"/>
  <c r="M245" i="20"/>
  <c r="O170" i="19"/>
  <c r="N45" i="19"/>
  <c r="I63" i="20" s="1"/>
  <c r="N133" i="19"/>
  <c r="I178" i="20" s="1"/>
  <c r="O191" i="19"/>
  <c r="N6" i="19"/>
  <c r="N94" i="19"/>
  <c r="I130" i="20" s="1"/>
  <c r="M255" i="20"/>
  <c r="O169" i="19"/>
  <c r="N40" i="19"/>
  <c r="I58" i="20" s="1"/>
  <c r="N128" i="19"/>
  <c r="I173" i="20" s="1"/>
  <c r="N15" i="19"/>
  <c r="I24" i="20" s="1"/>
  <c r="M143" i="20"/>
  <c r="M21" i="20"/>
  <c r="O93" i="19"/>
  <c r="O130" i="19"/>
  <c r="N168" i="19"/>
  <c r="I223" i="20" s="1"/>
  <c r="M180" i="20"/>
  <c r="M54" i="20"/>
  <c r="O54" i="19"/>
  <c r="O10" i="19"/>
  <c r="N82" i="19"/>
  <c r="I109" i="20" s="1"/>
  <c r="M95" i="20"/>
  <c r="O23" i="19"/>
  <c r="O127" i="19"/>
  <c r="O185" i="19"/>
  <c r="M178" i="20"/>
  <c r="M68" i="20"/>
  <c r="O40" i="19"/>
  <c r="O128" i="19"/>
  <c r="N183" i="19"/>
  <c r="I247" i="20" s="1"/>
  <c r="N111" i="19"/>
  <c r="I147" i="20" s="1"/>
  <c r="M109" i="20"/>
  <c r="O9" i="19"/>
  <c r="O97" i="19"/>
  <c r="M216" i="20"/>
  <c r="N73" i="19"/>
  <c r="I100" i="20" s="1"/>
  <c r="M130" i="20"/>
  <c r="M16" i="20"/>
  <c r="M98" i="20"/>
  <c r="M136" i="20"/>
  <c r="M137" i="20"/>
  <c r="N190" i="19"/>
  <c r="I254" i="20" s="1"/>
  <c r="O99" i="19"/>
  <c r="M251" i="20"/>
  <c r="M248" i="20"/>
  <c r="N185" i="19"/>
  <c r="I249" i="20" s="1"/>
  <c r="N19" i="19"/>
  <c r="I28" i="20" s="1"/>
  <c r="N107" i="19"/>
  <c r="I143" i="20" s="1"/>
  <c r="O188" i="19"/>
  <c r="M220" i="20"/>
  <c r="O166" i="19"/>
  <c r="N53" i="19"/>
  <c r="I71" i="20" s="1"/>
  <c r="N141" i="19"/>
  <c r="I186" i="20" s="1"/>
  <c r="O187" i="19"/>
  <c r="N14" i="19"/>
  <c r="I23" i="20" s="1"/>
  <c r="N102" i="19"/>
  <c r="I138" i="20" s="1"/>
  <c r="M217" i="20"/>
  <c r="N165" i="19"/>
  <c r="I220" i="20" s="1"/>
  <c r="N48" i="19"/>
  <c r="I66" i="20" s="1"/>
  <c r="N136" i="19"/>
  <c r="I181" i="20" s="1"/>
  <c r="N39" i="19"/>
  <c r="I57" i="20" s="1"/>
  <c r="M135" i="20"/>
  <c r="O13" i="19"/>
  <c r="O101" i="19"/>
  <c r="M215" i="20"/>
  <c r="O156" i="19"/>
  <c r="M172" i="20"/>
  <c r="M28" i="20"/>
  <c r="O70" i="19"/>
  <c r="O197" i="19"/>
  <c r="N106" i="19"/>
  <c r="I142" i="20" s="1"/>
  <c r="M69" i="20"/>
  <c r="O39" i="19"/>
  <c r="O135" i="19"/>
  <c r="O164" i="19"/>
  <c r="M170" i="20"/>
  <c r="M60" i="20"/>
  <c r="O48" i="19"/>
  <c r="O136" i="19"/>
  <c r="N164" i="19"/>
  <c r="I219" i="20" s="1"/>
  <c r="N135" i="19"/>
  <c r="I180" i="20" s="1"/>
  <c r="M101" i="20"/>
  <c r="O17" i="19"/>
  <c r="O105" i="19"/>
  <c r="O193" i="19"/>
  <c r="N97" i="19"/>
  <c r="I133" i="20" s="1"/>
  <c r="M108" i="20"/>
  <c r="O82" i="19"/>
  <c r="M129" i="20"/>
  <c r="M174" i="20"/>
  <c r="M254" i="20"/>
  <c r="M23" i="20"/>
  <c r="O51" i="19"/>
  <c r="M223" i="20"/>
  <c r="M247" i="20"/>
  <c r="N181" i="19"/>
  <c r="I245" i="20" s="1"/>
  <c r="N35" i="19"/>
  <c r="N123" i="19"/>
  <c r="I168" i="20" s="1"/>
  <c r="O184" i="19"/>
  <c r="M212" i="20"/>
  <c r="O162" i="19"/>
  <c r="N69" i="19"/>
  <c r="I96" i="20" s="1"/>
  <c r="M185" i="20"/>
  <c r="O183" i="19"/>
  <c r="N22" i="19"/>
  <c r="I31" i="20" s="1"/>
  <c r="N110" i="19"/>
  <c r="I146" i="20" s="1"/>
  <c r="M209" i="20"/>
  <c r="N161" i="19"/>
  <c r="I216" i="20" s="1"/>
  <c r="N64" i="19"/>
  <c r="M253" i="20"/>
  <c r="N79" i="19"/>
  <c r="I106" i="20" s="1"/>
  <c r="M105" i="20"/>
  <c r="O21" i="19"/>
  <c r="O109" i="19"/>
  <c r="N152" i="19"/>
  <c r="I207" i="20" s="1"/>
  <c r="N17" i="19"/>
  <c r="I26" i="20" s="1"/>
  <c r="M142" i="20"/>
  <c r="M20" i="20"/>
  <c r="O78" i="19"/>
  <c r="N186" i="19"/>
  <c r="I250" i="20" s="1"/>
  <c r="N130" i="19"/>
  <c r="I175" i="20" s="1"/>
  <c r="M61" i="20"/>
  <c r="O47" i="19"/>
  <c r="O50" i="19"/>
  <c r="N155" i="19"/>
  <c r="I210" i="20" s="1"/>
  <c r="M148" i="20"/>
  <c r="M34" i="20"/>
  <c r="O64" i="19"/>
  <c r="O98" i="19"/>
  <c r="O153" i="19"/>
  <c r="M186" i="20"/>
  <c r="M93" i="20"/>
  <c r="O25" i="19"/>
  <c r="O129" i="19"/>
  <c r="N182" i="19"/>
  <c r="I246" i="20" s="1"/>
  <c r="N137" i="19"/>
  <c r="I182" i="20" s="1"/>
  <c r="M100" i="20"/>
  <c r="M31" i="20"/>
  <c r="M167" i="20"/>
  <c r="N100" i="19"/>
  <c r="I136" i="20" s="1"/>
  <c r="M15" i="20"/>
  <c r="O11" i="19"/>
  <c r="M258" i="20"/>
  <c r="M224" i="20"/>
  <c r="O167" i="19"/>
  <c r="N43" i="19"/>
  <c r="I61" i="20" s="1"/>
  <c r="N131" i="19"/>
  <c r="I176" i="20" s="1"/>
  <c r="O180" i="19"/>
  <c r="N180" i="19"/>
  <c r="O158" i="19"/>
  <c r="N77" i="19"/>
  <c r="I104" i="20" s="1"/>
  <c r="M262" i="20"/>
  <c r="N170" i="19"/>
  <c r="I225" i="20" s="1"/>
  <c r="N38" i="19"/>
  <c r="I56" i="20" s="1"/>
  <c r="N126" i="19"/>
  <c r="I171" i="20" s="1"/>
  <c r="O198" i="19"/>
  <c r="N157" i="19"/>
  <c r="I212" i="20" s="1"/>
  <c r="N72" i="19"/>
  <c r="I99" i="20" s="1"/>
  <c r="M207" i="20"/>
  <c r="N103" i="19"/>
  <c r="I139" i="20" s="1"/>
  <c r="M97" i="20"/>
  <c r="O37" i="19"/>
  <c r="O125" i="19"/>
  <c r="N50" i="19"/>
  <c r="I68" i="20" s="1"/>
  <c r="N41" i="19"/>
  <c r="I59" i="20" s="1"/>
  <c r="M134" i="20"/>
  <c r="O6" i="19"/>
  <c r="O94" i="19"/>
  <c r="O165" i="19"/>
  <c r="M179" i="20"/>
  <c r="M53" i="20"/>
  <c r="O71" i="19"/>
  <c r="O106" i="19"/>
  <c r="N20" i="19"/>
  <c r="I29" i="20" s="1"/>
  <c r="M140" i="20"/>
  <c r="M26" i="20"/>
  <c r="O72" i="19"/>
  <c r="O181" i="19"/>
  <c r="N7" i="19"/>
  <c r="I16" i="20" s="1"/>
  <c r="M177" i="20"/>
  <c r="M67" i="20"/>
  <c r="O41" i="19"/>
  <c r="O137" i="19"/>
  <c r="O161" i="19"/>
  <c r="M184" i="20"/>
  <c r="M92" i="20"/>
  <c r="N124" i="19"/>
  <c r="I169" i="20" s="1"/>
  <c r="N169" i="19"/>
  <c r="I224" i="20" s="1"/>
  <c r="M64" i="20"/>
  <c r="M30" i="20"/>
  <c r="M250" i="20"/>
  <c r="M214" i="20"/>
  <c r="O163" i="19"/>
  <c r="N51" i="19"/>
  <c r="I69" i="20" s="1"/>
  <c r="M246" i="20"/>
  <c r="N167" i="19"/>
  <c r="I222" i="20" s="1"/>
  <c r="N196" i="19"/>
  <c r="I260" i="20" s="1"/>
  <c r="O154" i="19"/>
  <c r="N93" i="19"/>
  <c r="M219" i="20"/>
  <c r="N166" i="19"/>
  <c r="I221" i="20" s="1"/>
  <c r="N46" i="19"/>
  <c r="I64" i="20" s="1"/>
  <c r="N134" i="19"/>
  <c r="I179" i="20" s="1"/>
  <c r="O194" i="19"/>
  <c r="N153" i="19"/>
  <c r="I208" i="20" s="1"/>
  <c r="N80" i="19"/>
  <c r="I107" i="20" s="1"/>
  <c r="N199" i="19"/>
  <c r="I263" i="20" s="1"/>
  <c r="N127" i="19"/>
  <c r="I172" i="20" s="1"/>
  <c r="M71" i="20"/>
  <c r="O45" i="19"/>
  <c r="O133" i="19"/>
  <c r="N138" i="19"/>
  <c r="I183" i="20" s="1"/>
  <c r="N65" i="19"/>
  <c r="I92" i="20" s="1"/>
  <c r="M104" i="20"/>
  <c r="O14" i="19"/>
  <c r="O102" i="19"/>
  <c r="N156" i="19"/>
  <c r="I211" i="20" s="1"/>
  <c r="M171" i="20"/>
  <c r="M27" i="20"/>
  <c r="O79" i="19"/>
  <c r="O138" i="19"/>
  <c r="N44" i="19"/>
  <c r="I62" i="20" s="1"/>
  <c r="M132" i="20"/>
  <c r="M18" i="20"/>
  <c r="O80" i="19"/>
  <c r="N10" i="19"/>
  <c r="I19" i="20" s="1"/>
  <c r="N23" i="19"/>
  <c r="I32" i="20" s="1"/>
  <c r="M169" i="20"/>
  <c r="M59" i="20"/>
  <c r="O49" i="19"/>
  <c r="O42" i="19"/>
  <c r="O152" i="19"/>
  <c r="M176" i="20"/>
  <c r="M66" i="20"/>
  <c r="M91" i="20"/>
  <c r="N139" i="19"/>
  <c r="I184" i="20" s="1"/>
  <c r="N160" i="19"/>
  <c r="I215" i="20" s="1"/>
  <c r="M208" i="20"/>
  <c r="M107" i="20"/>
  <c r="K151" i="16"/>
  <c r="K266" i="16"/>
  <c r="K189" i="16"/>
  <c r="K37" i="16"/>
  <c r="K228" i="16"/>
  <c r="K75" i="16"/>
  <c r="K113" i="16"/>
  <c r="N124" i="4"/>
  <c r="I169" i="16" s="1"/>
  <c r="O54" i="4"/>
  <c r="N76" i="4"/>
  <c r="I103" i="16" s="1"/>
  <c r="O102" i="4"/>
  <c r="N36" i="4"/>
  <c r="I54" i="16" s="1"/>
  <c r="O14" i="4"/>
  <c r="O190" i="4"/>
  <c r="N35" i="4"/>
  <c r="N75" i="4"/>
  <c r="I102" i="16" s="1"/>
  <c r="N123" i="4"/>
  <c r="I168" i="16" s="1"/>
  <c r="N163" i="4"/>
  <c r="I218" i="16" s="1"/>
  <c r="O7" i="4"/>
  <c r="O47" i="4"/>
  <c r="O95" i="4"/>
  <c r="O135" i="4"/>
  <c r="O183" i="4"/>
  <c r="N164" i="4"/>
  <c r="I219" i="16" s="1"/>
  <c r="O103" i="4"/>
  <c r="O151" i="4"/>
  <c r="O191" i="4"/>
  <c r="N43" i="4"/>
  <c r="I61" i="16" s="1"/>
  <c r="N83" i="4"/>
  <c r="I110" i="16" s="1"/>
  <c r="O15" i="4"/>
  <c r="N131" i="4"/>
  <c r="I176" i="16" s="1"/>
  <c r="M262" i="16"/>
  <c r="M254" i="16"/>
  <c r="M246" i="16"/>
  <c r="M220" i="16"/>
  <c r="M212" i="16"/>
  <c r="M185" i="16"/>
  <c r="M177" i="16"/>
  <c r="M169" i="16"/>
  <c r="M143" i="16"/>
  <c r="M135" i="16"/>
  <c r="M109" i="16"/>
  <c r="M101" i="16"/>
  <c r="M93" i="16"/>
  <c r="M67" i="16"/>
  <c r="M59" i="16"/>
  <c r="M33" i="16"/>
  <c r="M25" i="16"/>
  <c r="M17" i="16"/>
  <c r="N69" i="4"/>
  <c r="I96" i="16" s="1"/>
  <c r="N157" i="4"/>
  <c r="I212" i="16" s="1"/>
  <c r="O40" i="4"/>
  <c r="O128" i="4"/>
  <c r="N14" i="4"/>
  <c r="I23" i="16" s="1"/>
  <c r="N102" i="4"/>
  <c r="I138" i="16" s="1"/>
  <c r="N198" i="4"/>
  <c r="I262" i="16" s="1"/>
  <c r="O81" i="4"/>
  <c r="O185" i="4"/>
  <c r="N79" i="4"/>
  <c r="I106" i="16" s="1"/>
  <c r="N167" i="4"/>
  <c r="I222" i="16" s="1"/>
  <c r="O66" i="4"/>
  <c r="O154" i="4"/>
  <c r="N40" i="4"/>
  <c r="I58" i="16" s="1"/>
  <c r="N128" i="4"/>
  <c r="I173" i="16" s="1"/>
  <c r="O19" i="4"/>
  <c r="O107" i="4"/>
  <c r="N9" i="4"/>
  <c r="I18" i="16" s="1"/>
  <c r="N97" i="4"/>
  <c r="I133" i="16" s="1"/>
  <c r="M261" i="16"/>
  <c r="M253" i="16"/>
  <c r="M245" i="16"/>
  <c r="M219" i="16"/>
  <c r="M211" i="16"/>
  <c r="M184" i="16"/>
  <c r="M176" i="16"/>
  <c r="M168" i="16"/>
  <c r="M142" i="16"/>
  <c r="M134" i="16"/>
  <c r="M108" i="16"/>
  <c r="M100" i="16"/>
  <c r="M92" i="16"/>
  <c r="M66" i="16"/>
  <c r="M58" i="16"/>
  <c r="M32" i="16"/>
  <c r="M24" i="16"/>
  <c r="M16" i="16"/>
  <c r="N77" i="4"/>
  <c r="I104" i="16" s="1"/>
  <c r="N165" i="4"/>
  <c r="I220" i="16" s="1"/>
  <c r="O48" i="4"/>
  <c r="O136" i="4"/>
  <c r="N22" i="4"/>
  <c r="I31" i="16" s="1"/>
  <c r="N110" i="4"/>
  <c r="I146" i="16" s="1"/>
  <c r="O9" i="4"/>
  <c r="O97" i="4"/>
  <c r="O193" i="4"/>
  <c r="N95" i="4"/>
  <c r="I131" i="16" s="1"/>
  <c r="N183" i="4"/>
  <c r="I247" i="16" s="1"/>
  <c r="O74" i="4"/>
  <c r="O162" i="4"/>
  <c r="N48" i="4"/>
  <c r="I66" i="16" s="1"/>
  <c r="N136" i="4"/>
  <c r="I181" i="16" s="1"/>
  <c r="M260" i="16"/>
  <c r="M252" i="16"/>
  <c r="M244" i="16"/>
  <c r="M218" i="16"/>
  <c r="M210" i="16"/>
  <c r="M183" i="16"/>
  <c r="M175" i="16"/>
  <c r="M167" i="16"/>
  <c r="M141" i="16"/>
  <c r="M133" i="16"/>
  <c r="M107" i="16"/>
  <c r="M99" i="16"/>
  <c r="M91" i="16"/>
  <c r="M65" i="16"/>
  <c r="M57" i="16"/>
  <c r="M31" i="16"/>
  <c r="M23" i="16"/>
  <c r="M15" i="16"/>
  <c r="N93" i="4"/>
  <c r="N181" i="4"/>
  <c r="I245" i="16" s="1"/>
  <c r="O64" i="4"/>
  <c r="O152" i="4"/>
  <c r="N38" i="4"/>
  <c r="I56" i="16" s="1"/>
  <c r="N126" i="4"/>
  <c r="I171" i="16" s="1"/>
  <c r="O17" i="4"/>
  <c r="O105" i="4"/>
  <c r="N7" i="4"/>
  <c r="I16" i="16" s="1"/>
  <c r="N103" i="4"/>
  <c r="I139" i="16" s="1"/>
  <c r="N191" i="4"/>
  <c r="I255" i="16" s="1"/>
  <c r="O82" i="4"/>
  <c r="O170" i="4"/>
  <c r="N64" i="4"/>
  <c r="N152" i="4"/>
  <c r="I207" i="16" s="1"/>
  <c r="O43" i="4"/>
  <c r="O131" i="4"/>
  <c r="N25" i="4"/>
  <c r="I34" i="16" s="1"/>
  <c r="M259" i="16"/>
  <c r="M251" i="16"/>
  <c r="M225" i="16"/>
  <c r="M217" i="16"/>
  <c r="M209" i="16"/>
  <c r="M182" i="16"/>
  <c r="M174" i="16"/>
  <c r="M148" i="16"/>
  <c r="M140" i="16"/>
  <c r="M132" i="16"/>
  <c r="M106" i="16"/>
  <c r="M98" i="16"/>
  <c r="M72" i="16"/>
  <c r="M64" i="16"/>
  <c r="M56" i="16"/>
  <c r="M30" i="16"/>
  <c r="M22" i="16"/>
  <c r="N13" i="4"/>
  <c r="I22" i="16" s="1"/>
  <c r="N101" i="4"/>
  <c r="I137" i="16" s="1"/>
  <c r="N189" i="4"/>
  <c r="I253" i="16" s="1"/>
  <c r="O72" i="4"/>
  <c r="O160" i="4"/>
  <c r="N46" i="4"/>
  <c r="I64" i="16" s="1"/>
  <c r="N134" i="4"/>
  <c r="I179" i="16" s="1"/>
  <c r="O25" i="4"/>
  <c r="O129" i="4"/>
  <c r="N15" i="4"/>
  <c r="I24" i="16" s="1"/>
  <c r="N111" i="4"/>
  <c r="I147" i="16" s="1"/>
  <c r="N199" i="4"/>
  <c r="I263" i="16" s="1"/>
  <c r="O98" i="4"/>
  <c r="O186" i="4"/>
  <c r="N72" i="4"/>
  <c r="I99" i="16" s="1"/>
  <c r="N160" i="4"/>
  <c r="I215" i="16" s="1"/>
  <c r="O51" i="4"/>
  <c r="O139" i="4"/>
  <c r="N41" i="4"/>
  <c r="I59" i="16" s="1"/>
  <c r="N137" i="4"/>
  <c r="I182" i="16" s="1"/>
  <c r="O36" i="4"/>
  <c r="O132" i="4"/>
  <c r="N18" i="4"/>
  <c r="I27" i="16" s="1"/>
  <c r="M258" i="16"/>
  <c r="M250" i="16"/>
  <c r="M224" i="16"/>
  <c r="M216" i="16"/>
  <c r="M208" i="16"/>
  <c r="M181" i="16"/>
  <c r="M173" i="16"/>
  <c r="M147" i="16"/>
  <c r="M139" i="16"/>
  <c r="M131" i="16"/>
  <c r="M105" i="16"/>
  <c r="M97" i="16"/>
  <c r="M71" i="16"/>
  <c r="M63" i="16"/>
  <c r="M55" i="16"/>
  <c r="M29" i="16"/>
  <c r="M21" i="16"/>
  <c r="N21" i="4"/>
  <c r="I30" i="16" s="1"/>
  <c r="N109" i="4"/>
  <c r="I145" i="16" s="1"/>
  <c r="N197" i="4"/>
  <c r="I261" i="16" s="1"/>
  <c r="O80" i="4"/>
  <c r="O168" i="4"/>
  <c r="N54" i="4"/>
  <c r="I72" i="16" s="1"/>
  <c r="N158" i="4"/>
  <c r="I213" i="16" s="1"/>
  <c r="O41" i="4"/>
  <c r="O137" i="4"/>
  <c r="N23" i="4"/>
  <c r="I32" i="16" s="1"/>
  <c r="N127" i="4"/>
  <c r="I172" i="16" s="1"/>
  <c r="O10" i="4"/>
  <c r="O106" i="4"/>
  <c r="O194" i="4"/>
  <c r="N80" i="4"/>
  <c r="I107" i="16" s="1"/>
  <c r="N168" i="4"/>
  <c r="I223" i="16" s="1"/>
  <c r="O67" i="4"/>
  <c r="O155" i="4"/>
  <c r="N49" i="4"/>
  <c r="I67" i="16" s="1"/>
  <c r="N153" i="4"/>
  <c r="I208" i="16" s="1"/>
  <c r="O44" i="4"/>
  <c r="O140" i="4"/>
  <c r="N42" i="4"/>
  <c r="I60" i="16" s="1"/>
  <c r="M257" i="16"/>
  <c r="M249" i="16"/>
  <c r="M223" i="16"/>
  <c r="M215" i="16"/>
  <c r="M207" i="16"/>
  <c r="M180" i="16"/>
  <c r="M172" i="16"/>
  <c r="M146" i="16"/>
  <c r="M138" i="16"/>
  <c r="M130" i="16"/>
  <c r="M104" i="16"/>
  <c r="M96" i="16"/>
  <c r="M70" i="16"/>
  <c r="M62" i="16"/>
  <c r="M54" i="16"/>
  <c r="M28" i="16"/>
  <c r="M20" i="16"/>
  <c r="N37" i="4"/>
  <c r="I55" i="16" s="1"/>
  <c r="N125" i="4"/>
  <c r="I170" i="16" s="1"/>
  <c r="O8" i="4"/>
  <c r="O96" i="4"/>
  <c r="O184" i="4"/>
  <c r="N70" i="4"/>
  <c r="I97" i="16" s="1"/>
  <c r="N166" i="4"/>
  <c r="I221" i="16" s="1"/>
  <c r="O49" i="4"/>
  <c r="O153" i="4"/>
  <c r="N39" i="4"/>
  <c r="I57" i="16" s="1"/>
  <c r="N135" i="4"/>
  <c r="I180" i="16" s="1"/>
  <c r="O18" i="4"/>
  <c r="O122" i="4"/>
  <c r="N8" i="4"/>
  <c r="I17" i="16" s="1"/>
  <c r="N96" i="4"/>
  <c r="I132" i="16" s="1"/>
  <c r="N184" i="4"/>
  <c r="I248" i="16" s="1"/>
  <c r="O75" i="4"/>
  <c r="M256" i="16"/>
  <c r="M248" i="16"/>
  <c r="M222" i="16"/>
  <c r="M214" i="16"/>
  <c r="M206" i="16"/>
  <c r="M179" i="16"/>
  <c r="M171" i="16"/>
  <c r="M145" i="16"/>
  <c r="M137" i="16"/>
  <c r="M129" i="16"/>
  <c r="M103" i="16"/>
  <c r="M95" i="16"/>
  <c r="M69" i="16"/>
  <c r="M61" i="16"/>
  <c r="M53" i="16"/>
  <c r="M27" i="16"/>
  <c r="M19" i="16"/>
  <c r="N45" i="4"/>
  <c r="I63" i="16" s="1"/>
  <c r="N133" i="4"/>
  <c r="I178" i="16" s="1"/>
  <c r="O16" i="4"/>
  <c r="O104" i="4"/>
  <c r="O192" i="4"/>
  <c r="N78" i="4"/>
  <c r="I105" i="16" s="1"/>
  <c r="M263" i="16"/>
  <c r="M255" i="16"/>
  <c r="M247" i="16"/>
  <c r="M221" i="16"/>
  <c r="M213" i="16"/>
  <c r="M186" i="16"/>
  <c r="M178" i="16"/>
  <c r="M170" i="16"/>
  <c r="M144" i="16"/>
  <c r="M136" i="16"/>
  <c r="M110" i="16"/>
  <c r="M102" i="16"/>
  <c r="M94" i="16"/>
  <c r="M68" i="16"/>
  <c r="M60" i="16"/>
  <c r="M34" i="16"/>
  <c r="M26" i="16"/>
  <c r="M18" i="16"/>
  <c r="N53" i="4"/>
  <c r="I71" i="16" s="1"/>
  <c r="N141" i="4"/>
  <c r="I186" i="16" s="1"/>
  <c r="O24" i="4"/>
  <c r="O112" i="4"/>
  <c r="N6" i="4"/>
  <c r="N94" i="4"/>
  <c r="I130" i="16" s="1"/>
  <c r="N190" i="4"/>
  <c r="I254" i="16" s="1"/>
  <c r="O73" i="4"/>
  <c r="O169" i="4"/>
  <c r="N71" i="4"/>
  <c r="I98" i="16" s="1"/>
  <c r="N159" i="4"/>
  <c r="I214" i="16" s="1"/>
  <c r="O50" i="4"/>
  <c r="O138" i="4"/>
  <c r="N24" i="4"/>
  <c r="I33" i="16" s="1"/>
  <c r="O126" i="4"/>
  <c r="O79" i="4"/>
  <c r="O94" i="4"/>
  <c r="O133" i="4"/>
  <c r="O45" i="4"/>
  <c r="N154" i="4"/>
  <c r="I209" i="16" s="1"/>
  <c r="N66" i="4"/>
  <c r="I93" i="16" s="1"/>
  <c r="O124" i="4"/>
  <c r="N193" i="4"/>
  <c r="I257" i="16" s="1"/>
  <c r="N65" i="4"/>
  <c r="I92" i="16" s="1"/>
  <c r="O35" i="4"/>
  <c r="N151" i="4"/>
  <c r="N151" i="20"/>
  <c r="N189" i="20"/>
  <c r="K228" i="20"/>
  <c r="K151" i="20"/>
  <c r="K37" i="20"/>
  <c r="K75" i="20"/>
  <c r="K266" i="20"/>
  <c r="K113" i="20"/>
  <c r="K189" i="20"/>
  <c r="J151" i="20"/>
  <c r="N113" i="20"/>
  <c r="J228" i="20"/>
  <c r="L228" i="20"/>
  <c r="L266" i="20"/>
  <c r="L189" i="20"/>
  <c r="L37" i="20"/>
  <c r="L75" i="20"/>
  <c r="L113" i="20"/>
  <c r="L151" i="20"/>
  <c r="H266" i="20"/>
  <c r="H228" i="20"/>
  <c r="H189" i="20"/>
  <c r="H113" i="20"/>
  <c r="H151" i="20"/>
  <c r="H37" i="20"/>
  <c r="H75" i="20"/>
  <c r="O26" i="4" l="1"/>
  <c r="O142" i="4"/>
  <c r="O113" i="19"/>
  <c r="M35" i="16"/>
  <c r="M264" i="20"/>
  <c r="I206" i="16"/>
  <c r="I226" i="16" s="1"/>
  <c r="G171" i="4"/>
  <c r="G173" i="4" s="1"/>
  <c r="I244" i="20"/>
  <c r="I264" i="20" s="1"/>
  <c r="G200" i="19"/>
  <c r="G202" i="19" s="1"/>
  <c r="M35" i="20"/>
  <c r="I91" i="20"/>
  <c r="I111" i="20" s="1"/>
  <c r="G84" i="19"/>
  <c r="G86" i="19" s="1"/>
  <c r="G26" i="19"/>
  <c r="I15" i="20"/>
  <c r="I35" i="20" s="1"/>
  <c r="O142" i="19"/>
  <c r="M149" i="16"/>
  <c r="I91" i="16"/>
  <c r="I111" i="16" s="1"/>
  <c r="G84" i="4"/>
  <c r="G86" i="4" s="1"/>
  <c r="M187" i="16"/>
  <c r="O200" i="19"/>
  <c r="M226" i="20"/>
  <c r="M37" i="16"/>
  <c r="M111" i="20"/>
  <c r="M73" i="20"/>
  <c r="M187" i="20"/>
  <c r="G142" i="19"/>
  <c r="G144" i="19" s="1"/>
  <c r="I167" i="20"/>
  <c r="I187" i="20" s="1"/>
  <c r="G200" i="4"/>
  <c r="G202" i="4" s="1"/>
  <c r="I53" i="16"/>
  <c r="I73" i="16" s="1"/>
  <c r="G55" i="4"/>
  <c r="G57" i="4" s="1"/>
  <c r="O55" i="4"/>
  <c r="I264" i="16"/>
  <c r="O200" i="4"/>
  <c r="M73" i="16"/>
  <c r="O84" i="4"/>
  <c r="M111" i="16"/>
  <c r="O171" i="4"/>
  <c r="G55" i="19"/>
  <c r="G57" i="19" s="1"/>
  <c r="I53" i="20"/>
  <c r="I73" i="20" s="1"/>
  <c r="M149" i="20"/>
  <c r="O171" i="19"/>
  <c r="I15" i="16"/>
  <c r="I35" i="16" s="1"/>
  <c r="G26" i="4"/>
  <c r="O84" i="19"/>
  <c r="O55" i="19"/>
  <c r="O113" i="4"/>
  <c r="I167" i="16"/>
  <c r="I187" i="16" s="1"/>
  <c r="G142" i="4"/>
  <c r="G144" i="4" s="1"/>
  <c r="M226" i="16"/>
  <c r="I129" i="16"/>
  <c r="I149" i="16" s="1"/>
  <c r="G113" i="4"/>
  <c r="G115" i="4" s="1"/>
  <c r="M264" i="16"/>
  <c r="G113" i="19"/>
  <c r="G115" i="19" s="1"/>
  <c r="I129" i="20"/>
  <c r="I149" i="20" s="1"/>
  <c r="O26" i="19"/>
  <c r="I206" i="20"/>
  <c r="I226" i="20" s="1"/>
  <c r="G171" i="19"/>
  <c r="G173" i="19" s="1"/>
  <c r="O205" i="4" l="1"/>
  <c r="M151" i="16"/>
  <c r="M228" i="16"/>
  <c r="M113" i="16"/>
  <c r="M75" i="16"/>
  <c r="M266" i="20"/>
  <c r="M228" i="20"/>
  <c r="M37" i="20"/>
  <c r="M189" i="20"/>
  <c r="M75" i="20"/>
  <c r="M113" i="20"/>
  <c r="M151" i="20"/>
  <c r="I113" i="16"/>
  <c r="I266" i="16"/>
  <c r="I151" i="16"/>
  <c r="I189" i="16"/>
  <c r="I37" i="16"/>
  <c r="I228" i="16"/>
  <c r="I75" i="16"/>
  <c r="M266" i="16"/>
  <c r="M189" i="16"/>
  <c r="I266" i="20"/>
  <c r="I228" i="20"/>
  <c r="I113" i="20"/>
  <c r="I189" i="20"/>
  <c r="I151" i="20"/>
  <c r="I37" i="20"/>
  <c r="I75" i="20"/>
  <c r="O205" i="19"/>
  <c r="G205" i="19"/>
  <c r="G207" i="19" s="1"/>
  <c r="G28" i="19"/>
  <c r="G28" i="4"/>
  <c r="G205" i="4"/>
  <c r="G207" i="4" s="1"/>
</calcChain>
</file>

<file path=xl/sharedStrings.xml><?xml version="1.0" encoding="utf-8"?>
<sst xmlns="http://schemas.openxmlformats.org/spreadsheetml/2006/main" count="1029" uniqueCount="89">
  <si>
    <t>M/MA</t>
  </si>
  <si>
    <t>G/B</t>
  </si>
  <si>
    <t>Fruit</t>
  </si>
  <si>
    <t>Legumes</t>
  </si>
  <si>
    <t>Starchy Veg</t>
  </si>
  <si>
    <t>Other Veg</t>
  </si>
  <si>
    <t>Monday</t>
  </si>
  <si>
    <t>Tuesday</t>
  </si>
  <si>
    <t>Wednesday</t>
  </si>
  <si>
    <t>Thursday</t>
  </si>
  <si>
    <t>Friday</t>
  </si>
  <si>
    <t>Weekly Totals</t>
  </si>
  <si>
    <t>Menu Item</t>
  </si>
  <si>
    <t>Meets Daily Requirements</t>
  </si>
  <si>
    <t>Meets Weekly Requirements</t>
  </si>
  <si>
    <t>Daily Requirements</t>
  </si>
  <si>
    <t>Weekly Requirements</t>
  </si>
  <si>
    <t>Daily Totals</t>
  </si>
  <si>
    <t>At least 1 cup</t>
  </si>
  <si>
    <t>Meals Planned</t>
  </si>
  <si>
    <t>Meals Served</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</si>
  <si>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</si>
  <si>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</si>
  <si>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</si>
  <si>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</si>
  <si>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</si>
  <si>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</si>
  <si>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</si>
  <si>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</si>
  <si>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</si>
  <si>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</si>
  <si>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</si>
  <si>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</si>
  <si>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</si>
  <si>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</si>
  <si>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</si>
  <si>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</si>
  <si>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</si>
  <si>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</si>
  <si>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</si>
  <si>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</si>
  <si>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</si>
  <si>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</si>
  <si>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</si>
  <si>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</si>
  <si>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</si>
  <si>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</si>
  <si>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</si>
  <si>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</si>
  <si>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</si>
  <si>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</si>
  <si>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</si>
  <si>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t>
    </r>
    <r>
      <rPr>
        <b/>
        <sz val="12"/>
        <rFont val="Calibri"/>
        <family val="2"/>
        <scheme val="minor"/>
      </rPr>
      <t>_________________</t>
    </r>
  </si>
  <si>
    <r>
      <t xml:space="preserve">     Date: ___</t>
    </r>
    <r>
      <rPr>
        <b/>
        <sz val="12"/>
        <rFont val="Calibri"/>
        <family val="2"/>
        <scheme val="minor"/>
      </rPr>
      <t>____________________</t>
    </r>
  </si>
  <si>
    <r>
      <t xml:space="preserve">     Date: __</t>
    </r>
    <r>
      <rPr>
        <b/>
        <sz val="12"/>
        <rFont val="Calibri"/>
        <family val="2"/>
        <scheme val="minor"/>
      </rPr>
      <t>_____________________</t>
    </r>
  </si>
  <si>
    <t xml:space="preserve">     Offer?    Yes ____    No _____</t>
  </si>
  <si>
    <t>Weekly Component Totals</t>
  </si>
  <si>
    <t>MENU ITEM AND CONDIMENTS</t>
  </si>
  <si>
    <t xml:space="preserve">     Grades ______________</t>
  </si>
  <si>
    <t>M/MA as Extra</t>
  </si>
  <si>
    <t>Veggies as Fruit</t>
  </si>
  <si>
    <t>Veggies as Extra</t>
  </si>
  <si>
    <t>K-12</t>
  </si>
  <si>
    <t>Breakfast Menu Planning Tool</t>
  </si>
  <si>
    <t>Milk</t>
  </si>
  <si>
    <t>Serving Size/     Utensil</t>
  </si>
  <si>
    <t>At least 1 oz eq</t>
  </si>
  <si>
    <t>Grains</t>
  </si>
  <si>
    <t>Red Orange Veg</t>
  </si>
  <si>
    <t>Legumes Veg</t>
  </si>
  <si>
    <t>M/MA as Grains*</t>
  </si>
  <si>
    <t xml:space="preserve">Starchy Veg** </t>
  </si>
  <si>
    <t>* M/MA may count toward the weekly grains requirement after 1 oz eq grain is offered daily.</t>
  </si>
  <si>
    <t>K-8</t>
  </si>
  <si>
    <t>Saturday</t>
  </si>
  <si>
    <t>Sunday</t>
  </si>
  <si>
    <t>At least 7 cups</t>
  </si>
  <si>
    <t>At least 11 oz eq</t>
  </si>
  <si>
    <t>At least 12.5 oz eq</t>
  </si>
  <si>
    <t xml:space="preserve">MENU PLANNING TOOL (K-8) </t>
  </si>
  <si>
    <t xml:space="preserve">MENU PLANNING TOOL (K-12) </t>
  </si>
  <si>
    <t>Production Record (K-8)</t>
  </si>
  <si>
    <t>Production Record (K-12)</t>
  </si>
  <si>
    <t>Yes</t>
  </si>
  <si>
    <t>No</t>
  </si>
  <si>
    <t>WGR? 
Yes or No</t>
  </si>
  <si>
    <t>*** When substituting vegetables for fruits at breakfast, first 2 cups planned must be from the dark green, red orange, legumes, or "other" subgroups before counting starchy vegetables toward fruits.</t>
  </si>
  <si>
    <t>80% grains WGR**</t>
  </si>
  <si>
    <t>** Evaluation of meeting the criteria that 80% grains must be WGR, excludes M/MA as Grains.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</si>
</sst>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u/>
      <sz val="12"/>
      <name val="Calibri"/>
      <family val="2"/>
      <scheme val="minor"/>
    </font>
    <font>
      <b/>
      <sz val="10"/>
      <color theme="1"/>
      <name val="Calibri"/>
      <family val="2"/>
      <scheme val="minor"/>
    </font>
    <font>
      <b/>
      <sz val="1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0" tint="-0.249977111117893"/>
        <bgColor indexed="64"/>
      </patternFill>
    </fill>
    <fill>
      <patternFill patternType="solid">
        <fgColor rgb="FFC08040"/>
        <bgColor indexed="64"/>
      </patternFill>
    </fill>
    <fill>
      <patternFill patternType="solid">
        <fgColor rgb="FF987FB3"/>
        <bgColor indexed="64"/>
      </patternFill>
    </fill>
    <fill>
      <patternFill patternType="solid">
        <fgColor theme="0"/>
        <bgColor indexed="64"/>
      </patternFill>
    </fill>
    <fill>
      <patternFill patternType="lightUp"/>
    </fill>
    <fill>
      <patternFill patternType="solid">
        <fgColor rgb="FF00B0F0"/>
        <bgColor indexed="64"/>
      </patternFill>
    </fill>
    <fill>
      <patternFill patternType="solid">
        <fgColor rgb="FFFF603B"/>
        <bgColor indexed="64"/>
      </patternFill>
    </fill>
    <fill>
      <patternFill patternType="solid">
        <fgColor rgb="FF7F9E40"/>
        <bgColor indexed="64"/>
      </patternFill>
    </fill>
    <fill>
      <patternFill patternType="solid">
        <fgColor theme="2"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9BEE72"/>
        <bgColor indexed="64"/>
      </patternFill>
    </fill>
    <fill>
      <patternFill patternType="solid">
        <fgColor rgb="FFC4BD97"/>
        <bgColor indexed="64"/>
      </patternFill>
    </fill>
    <fill>
      <patternFill patternType="solid">
        <fgColor theme="9"/>
        <bgColor indexed="64"/>
      </patternFill>
    </fill>
    <fill>
      <patternFill patternType="solid">
        <fgColor theme="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359">
    <xf numFmtId="0" fontId="0" fillId="0" borderId="0" xfId="0"/>
    <xf numFmtId="2" fontId="4" fillId="4" borderId="8" xfId="0" applyNumberFormat="1" applyFont="1" applyFill="1" applyBorder="1" applyAlignment="1">
      <alignment horizontal="center"/>
    </xf>
    <xf numFmtId="0" fontId="0" fillId="0" borderId="0" xfId="0" applyFill="1" applyBorder="1"/>
    <xf numFmtId="0" fontId="1" fillId="5"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0" fillId="0" borderId="0" xfId="0" applyFill="1"/>
    <xf numFmtId="0" fontId="0" fillId="0" borderId="0" xfId="0" applyBorder="1"/>
    <xf numFmtId="0" fontId="7" fillId="0" borderId="1" xfId="0" applyFont="1" applyBorder="1" applyAlignment="1" applyProtection="1">
      <alignment horizontal="center" vertical="center" wrapText="1"/>
      <protection locked="0"/>
    </xf>
    <xf numFmtId="0" fontId="9" fillId="0" borderId="16" xfId="0" applyFont="1" applyBorder="1" applyAlignment="1">
      <alignment vertical="center"/>
    </xf>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16" xfId="0" applyFont="1" applyFill="1" applyBorder="1" applyAlignment="1">
      <alignment horizontal="center"/>
    </xf>
    <xf numFmtId="0" fontId="10" fillId="0" borderId="0" xfId="0" applyFont="1" applyFill="1" applyBorder="1" applyAlignment="1">
      <alignment horizontal="center"/>
    </xf>
    <xf numFmtId="0" fontId="14" fillId="0" borderId="0" xfId="0" applyFont="1" applyFill="1" applyBorder="1" applyAlignment="1" applyProtection="1"/>
    <xf numFmtId="0" fontId="15" fillId="0" borderId="0" xfId="0" applyFont="1" applyFill="1" applyBorder="1" applyAlignment="1" applyProtection="1"/>
    <xf numFmtId="0" fontId="14" fillId="0" borderId="16" xfId="0" applyFont="1" applyFill="1" applyBorder="1" applyAlignment="1" applyProtection="1"/>
    <xf numFmtId="0" fontId="1" fillId="0" borderId="16" xfId="0" applyFont="1" applyBorder="1" applyAlignment="1">
      <alignment horizontal="center"/>
    </xf>
    <xf numFmtId="0" fontId="1" fillId="0" borderId="0" xfId="0" applyFont="1" applyAlignment="1">
      <alignment vertical="top" wrapText="1"/>
    </xf>
    <xf numFmtId="0" fontId="0" fillId="0" borderId="5" xfId="0" applyFont="1" applyBorder="1" applyAlignment="1">
      <alignment horizontal="left" vertical="center" shrinkToFit="1"/>
    </xf>
    <xf numFmtId="0" fontId="0" fillId="0" borderId="0" xfId="0" applyFont="1" applyFill="1" applyBorder="1"/>
    <xf numFmtId="164" fontId="4" fillId="0" borderId="1" xfId="0" applyNumberFormat="1" applyFont="1" applyFill="1" applyBorder="1" applyAlignment="1">
      <alignment horizontal="center" wrapText="1"/>
    </xf>
    <xf numFmtId="0" fontId="16" fillId="0" borderId="0" xfId="0" applyNumberFormat="1" applyFont="1" applyBorder="1" applyAlignment="1">
      <alignment horizontal="left"/>
    </xf>
    <xf numFmtId="49" fontId="15" fillId="0" borderId="0" xfId="0" applyNumberFormat="1" applyFont="1" applyFill="1" applyBorder="1" applyAlignment="1" applyProtection="1">
      <protection locked="0"/>
    </xf>
    <xf numFmtId="0" fontId="7" fillId="10" borderId="1" xfId="0" applyFont="1" applyFill="1" applyBorder="1" applyAlignment="1" applyProtection="1">
      <alignment horizontal="center" vertical="center"/>
      <protection locked="0"/>
    </xf>
    <xf numFmtId="0" fontId="7" fillId="10" borderId="6" xfId="0" applyFont="1" applyFill="1" applyBorder="1" applyAlignment="1" applyProtection="1">
      <alignment horizontal="center" vertical="center"/>
      <protection locked="0"/>
    </xf>
    <xf numFmtId="0" fontId="7" fillId="1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7"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164" fontId="0" fillId="0" borderId="1" xfId="0" applyNumberForma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2"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2" xfId="0"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2" fillId="0" borderId="5" xfId="0" applyNumberFormat="1"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49" fontId="12" fillId="0" borderId="13" xfId="0" applyNumberFormat="1" applyFont="1" applyFill="1" applyBorder="1" applyAlignment="1" applyProtection="1">
      <alignment horizontal="center" vertical="center" textRotation="90" wrapText="1"/>
    </xf>
    <xf numFmtId="0" fontId="4" fillId="7" borderId="5" xfId="0" applyFont="1" applyFill="1" applyBorder="1" applyAlignment="1" applyProtection="1">
      <alignment horizontal="center" vertical="center" textRotation="90" wrapText="1"/>
    </xf>
    <xf numFmtId="0" fontId="4" fillId="7"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7" borderId="6" xfId="0" applyFont="1" applyFill="1" applyBorder="1" applyAlignment="1" applyProtection="1">
      <alignment horizontal="center" vertical="center" textRotation="90" wrapText="1"/>
    </xf>
    <xf numFmtId="0" fontId="6" fillId="0" borderId="34" xfId="0" applyNumberFormat="1"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0" fontId="6" fillId="0" borderId="0" xfId="0" applyFont="1" applyFill="1" applyBorder="1" applyProtection="1"/>
    <xf numFmtId="0" fontId="0" fillId="0" borderId="0" xfId="0" applyProtection="1"/>
    <xf numFmtId="0" fontId="6" fillId="0" borderId="54" xfId="0" applyNumberFormat="1" applyFont="1" applyFill="1" applyBorder="1" applyAlignment="1" applyProtection="1">
      <alignment shrinkToFit="1"/>
    </xf>
    <xf numFmtId="0" fontId="1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Font="1" applyFill="1" applyBorder="1" applyProtection="1"/>
    <xf numFmtId="0" fontId="6" fillId="0" borderId="0" xfId="0" applyFont="1" applyFill="1" applyBorder="1" applyAlignment="1" applyProtection="1">
      <alignment vertical="top"/>
    </xf>
    <xf numFmtId="49" fontId="6" fillId="0" borderId="0" xfId="0" applyNumberFormat="1" applyFont="1" applyFill="1" applyBorder="1" applyAlignment="1" applyProtection="1"/>
    <xf numFmtId="2" fontId="6" fillId="0" borderId="0" xfId="0" applyNumberFormat="1" applyFont="1" applyFill="1" applyBorder="1" applyAlignment="1" applyProtection="1"/>
    <xf numFmtId="0" fontId="6"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 fillId="0" borderId="34" xfId="0" applyFont="1" applyFill="1" applyBorder="1" applyAlignment="1" applyProtection="1">
      <alignment shrinkToFit="1"/>
      <protection locked="0"/>
    </xf>
    <xf numFmtId="0" fontId="6" fillId="0" borderId="54"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quotePrefix="1"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0" fontId="9" fillId="0" borderId="16" xfId="0" applyFont="1" applyBorder="1" applyProtection="1">
      <protection locked="0"/>
    </xf>
    <xf numFmtId="0" fontId="9" fillId="0" borderId="0" xfId="0" applyFont="1" applyBorder="1" applyProtection="1">
      <protection locked="0"/>
    </xf>
    <xf numFmtId="0" fontId="8" fillId="0" borderId="16" xfId="0" applyFont="1" applyFill="1" applyBorder="1" applyAlignment="1" applyProtection="1">
      <alignment horizontal="left" vertical="center"/>
      <protection locked="0"/>
    </xf>
    <xf numFmtId="0" fontId="1" fillId="0" borderId="0" xfId="0" applyFont="1" applyBorder="1" applyProtection="1">
      <protection locked="0"/>
    </xf>
    <xf numFmtId="0" fontId="0" fillId="0" borderId="16" xfId="0" applyBorder="1" applyProtection="1">
      <protection locked="0"/>
    </xf>
    <xf numFmtId="0" fontId="0" fillId="0" borderId="0" xfId="0" applyBorder="1" applyProtection="1">
      <protection locked="0"/>
    </xf>
    <xf numFmtId="0" fontId="6" fillId="0" borderId="16" xfId="0" applyFont="1" applyFill="1" applyBorder="1" applyAlignment="1" applyProtection="1">
      <alignment horizontal="left" vertical="top"/>
      <protection locked="0"/>
    </xf>
    <xf numFmtId="49" fontId="6" fillId="0" borderId="0" xfId="0" applyNumberFormat="1" applyFont="1" applyBorder="1" applyAlignment="1" applyProtection="1">
      <protection locked="0"/>
    </xf>
    <xf numFmtId="0" fontId="1" fillId="0" borderId="0" xfId="0" applyFont="1" applyAlignment="1">
      <alignment horizontal="center" vertical="top" wrapText="1"/>
    </xf>
    <xf numFmtId="49" fontId="6" fillId="0" borderId="25" xfId="0" applyNumberFormat="1" applyFont="1" applyFill="1" applyBorder="1" applyAlignment="1" applyProtection="1">
      <alignment shrinkToFit="1"/>
    </xf>
    <xf numFmtId="0" fontId="1" fillId="5" borderId="1" xfId="0"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4" borderId="1" xfId="0" applyNumberFormat="1" applyFont="1" applyFill="1" applyBorder="1" applyAlignment="1">
      <alignment horizontal="center" wrapText="1"/>
    </xf>
    <xf numFmtId="164" fontId="1" fillId="13" borderId="1" xfId="0" applyNumberFormat="1" applyFont="1" applyFill="1" applyBorder="1" applyAlignment="1">
      <alignment horizontal="center" vertical="center"/>
    </xf>
    <xf numFmtId="164" fontId="4" fillId="0" borderId="6" xfId="0" applyNumberFormat="1" applyFont="1" applyFill="1" applyBorder="1" applyAlignment="1">
      <alignment horizontal="center" wrapText="1"/>
    </xf>
    <xf numFmtId="49" fontId="6" fillId="0" borderId="46" xfId="0" applyNumberFormat="1" applyFont="1" applyFill="1" applyBorder="1" applyAlignment="1" applyProtection="1">
      <alignment shrinkToFit="1"/>
    </xf>
    <xf numFmtId="164"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xf>
    <xf numFmtId="0" fontId="1" fillId="0" borderId="16" xfId="0" applyFont="1" applyBorder="1" applyAlignment="1" applyProtection="1">
      <alignment horizontal="center"/>
    </xf>
    <xf numFmtId="49" fontId="16" fillId="0" borderId="0" xfId="0" applyNumberFormat="1" applyFont="1" applyBorder="1" applyAlignment="1" applyProtection="1">
      <alignment horizontal="left"/>
    </xf>
    <xf numFmtId="0" fontId="0" fillId="0" borderId="5" xfId="0" applyFont="1" applyBorder="1" applyAlignment="1" applyProtection="1">
      <alignment horizontal="left" vertical="center" shrinkToFit="1"/>
    </xf>
    <xf numFmtId="164" fontId="1" fillId="8"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2"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0" fontId="0" fillId="0" borderId="1" xfId="0" applyBorder="1" applyAlignment="1">
      <alignment vertical="center"/>
    </xf>
    <xf numFmtId="164" fontId="1" fillId="14" borderId="1" xfId="0" applyNumberFormat="1" applyFont="1" applyFill="1" applyBorder="1" applyAlignment="1">
      <alignment horizontal="center" vertical="center"/>
    </xf>
    <xf numFmtId="164" fontId="1" fillId="15"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4" borderId="1" xfId="0" applyNumberFormat="1" applyFont="1" applyFill="1" applyBorder="1" applyAlignment="1" applyProtection="1">
      <alignment horizontal="center" vertical="center"/>
    </xf>
    <xf numFmtId="164" fontId="1" fillId="19" borderId="1" xfId="0" applyNumberFormat="1" applyFont="1" applyFill="1" applyBorder="1" applyAlignment="1" applyProtection="1">
      <alignment horizontal="center" vertical="center"/>
    </xf>
    <xf numFmtId="164" fontId="1" fillId="16"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0" fontId="18" fillId="9"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2"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0" fillId="0" borderId="22" xfId="0" applyFill="1" applyBorder="1"/>
    <xf numFmtId="0" fontId="18" fillId="18" borderId="6" xfId="0" applyFont="1" applyFill="1" applyBorder="1" applyAlignment="1">
      <alignment horizontal="center" vertical="center" wrapText="1"/>
    </xf>
    <xf numFmtId="164" fontId="0" fillId="0" borderId="6" xfId="0" applyNumberFormat="1" applyFill="1" applyBorder="1" applyAlignment="1" applyProtection="1">
      <alignment horizontal="center" vertical="center" shrinkToFit="1"/>
    </xf>
    <xf numFmtId="164" fontId="1" fillId="18" borderId="6"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0" fontId="1" fillId="3" borderId="8" xfId="0"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18" borderId="6" xfId="0" applyNumberFormat="1" applyFont="1" applyFill="1" applyBorder="1" applyAlignment="1" applyProtection="1">
      <alignment horizontal="center" vertical="center"/>
    </xf>
    <xf numFmtId="164" fontId="1" fillId="5" borderId="6"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8"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12" borderId="1" xfId="0" applyNumberFormat="1" applyFont="1" applyFill="1" applyBorder="1" applyAlignment="1">
      <alignment horizontal="center"/>
    </xf>
    <xf numFmtId="164" fontId="1" fillId="14" borderId="1" xfId="0" applyNumberFormat="1" applyFont="1" applyFill="1" applyBorder="1"/>
    <xf numFmtId="164" fontId="1" fillId="13" borderId="1" xfId="0" applyNumberFormat="1" applyFont="1" applyFill="1" applyBorder="1"/>
    <xf numFmtId="164" fontId="1" fillId="19" borderId="1" xfId="0" applyNumberFormat="1" applyFont="1" applyFill="1" applyBorder="1"/>
    <xf numFmtId="164" fontId="1" fillId="16" borderId="1" xfId="0" applyNumberFormat="1" applyFont="1" applyFill="1" applyBorder="1"/>
    <xf numFmtId="164" fontId="1" fillId="17" borderId="1" xfId="0" applyNumberFormat="1" applyFont="1" applyFill="1" applyBorder="1"/>
    <xf numFmtId="164" fontId="1" fillId="18" borderId="6" xfId="0" applyNumberFormat="1" applyFont="1" applyFill="1" applyBorder="1"/>
    <xf numFmtId="0" fontId="1" fillId="5" borderId="6" xfId="0" applyFont="1" applyFill="1" applyBorder="1" applyAlignment="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52" xfId="0" applyFont="1" applyBorder="1" applyAlignment="1" applyProtection="1">
      <alignment horizontal="center"/>
    </xf>
    <xf numFmtId="0" fontId="0" fillId="0" borderId="38" xfId="0" applyBorder="1" applyProtection="1"/>
    <xf numFmtId="0" fontId="0" fillId="0" borderId="53" xfId="0" applyBorder="1" applyProtection="1"/>
    <xf numFmtId="0" fontId="4" fillId="4" borderId="8"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top" wrapTex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6" fillId="0" borderId="15" xfId="0" applyNumberFormat="1" applyFont="1" applyFill="1" applyBorder="1" applyAlignment="1" applyProtection="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0" fillId="0" borderId="2" xfId="0" applyBorder="1" applyAlignment="1">
      <alignment vertical="center"/>
    </xf>
    <xf numFmtId="0" fontId="1" fillId="0" borderId="0" xfId="0" applyFont="1" applyAlignment="1">
      <alignment horizontal="left" vertical="top" wrapText="1"/>
    </xf>
    <xf numFmtId="0" fontId="1" fillId="0" borderId="1" xfId="0" applyFont="1" applyBorder="1" applyAlignment="1">
      <alignment horizontal="center"/>
    </xf>
    <xf numFmtId="0" fontId="1" fillId="4" borderId="1" xfId="0" applyFont="1" applyFill="1" applyBorder="1" applyAlignment="1">
      <alignment horizontal="center" vertical="center"/>
    </xf>
    <xf numFmtId="0" fontId="4" fillId="4" borderId="8" xfId="0" applyFont="1" applyFill="1" applyBorder="1" applyAlignment="1">
      <alignment horizontal="center"/>
    </xf>
    <xf numFmtId="0" fontId="0" fillId="0" borderId="22" xfId="0" applyBorder="1"/>
    <xf numFmtId="0" fontId="1" fillId="0" borderId="0" xfId="0" applyFont="1" applyAlignment="1">
      <alignment horizontal="left" vertical="top" wrapText="1"/>
    </xf>
    <xf numFmtId="0" fontId="0" fillId="0" borderId="0" xfId="0" applyAlignment="1">
      <alignment vertical="top"/>
    </xf>
    <xf numFmtId="0" fontId="1" fillId="8" borderId="1"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xf>
    <xf numFmtId="164" fontId="1" fillId="4" borderId="56" xfId="0" applyNumberFormat="1" applyFont="1" applyFill="1" applyBorder="1" applyAlignment="1" applyProtection="1">
      <alignment horizontal="center" wrapText="1"/>
    </xf>
    <xf numFmtId="0" fontId="10" fillId="9" borderId="19" xfId="0" applyFont="1" applyFill="1" applyBorder="1" applyAlignment="1">
      <alignment horizontal="center"/>
    </xf>
    <xf numFmtId="0" fontId="10" fillId="9" borderId="20" xfId="0" applyFont="1" applyFill="1" applyBorder="1" applyAlignment="1">
      <alignment horizontal="center"/>
    </xf>
    <xf numFmtId="0" fontId="10" fillId="9" borderId="21" xfId="0" applyFont="1" applyFill="1" applyBorder="1" applyAlignment="1">
      <alignment horizontal="center"/>
    </xf>
    <xf numFmtId="0" fontId="10" fillId="9" borderId="16" xfId="0" applyFont="1" applyFill="1" applyBorder="1" applyAlignment="1">
      <alignment horizontal="center"/>
    </xf>
    <xf numFmtId="0" fontId="10" fillId="9" borderId="0" xfId="0" applyFont="1" applyFill="1" applyBorder="1" applyAlignment="1">
      <alignment horizontal="center"/>
    </xf>
    <xf numFmtId="0" fontId="10" fillId="9" borderId="22" xfId="0" applyFont="1" applyFill="1" applyBorder="1" applyAlignment="1">
      <alignment horizontal="center"/>
    </xf>
    <xf numFmtId="0" fontId="1" fillId="0" borderId="0" xfId="0" applyFont="1" applyAlignment="1">
      <alignment horizontal="left" vertical="top" wrapText="1"/>
    </xf>
    <xf numFmtId="0" fontId="1" fillId="0" borderId="24"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5" xfId="0" applyNumberFormat="1" applyFont="1" applyFill="1" applyBorder="1" applyAlignment="1" applyProtection="1">
      <alignment horizont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3" fillId="20" borderId="21" xfId="0"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5" xfId="0" applyNumberFormat="1" applyFont="1" applyFill="1" applyBorder="1" applyAlignment="1">
      <alignment horizont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0" borderId="5" xfId="0" applyFont="1" applyBorder="1" applyAlignment="1">
      <alignment horizontal="center"/>
    </xf>
    <xf numFmtId="0" fontId="1" fillId="0" borderId="1" xfId="0" applyFont="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3" fillId="21" borderId="19" xfId="0" applyFont="1" applyFill="1" applyBorder="1" applyAlignment="1">
      <alignment horizontal="center" vertical="center"/>
    </xf>
    <xf numFmtId="0" fontId="3" fillId="21" borderId="20" xfId="0" applyFont="1" applyFill="1" applyBorder="1" applyAlignment="1">
      <alignment horizontal="center" vertical="center"/>
    </xf>
    <xf numFmtId="0" fontId="3" fillId="21" borderId="21" xfId="0" applyFont="1" applyFill="1" applyBorder="1" applyAlignment="1">
      <alignment horizontal="center" vertical="center"/>
    </xf>
    <xf numFmtId="0" fontId="10" fillId="20" borderId="19" xfId="0" applyFont="1" applyFill="1" applyBorder="1" applyAlignment="1" applyProtection="1">
      <alignment horizontal="center" vertical="center"/>
    </xf>
    <xf numFmtId="0" fontId="10" fillId="20" borderId="20" xfId="0" applyFont="1" applyFill="1" applyBorder="1" applyAlignment="1" applyProtection="1">
      <alignment horizontal="center" vertical="center"/>
    </xf>
    <xf numFmtId="0" fontId="10" fillId="20" borderId="2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0" xfId="0" applyFont="1" applyFill="1" applyBorder="1" applyAlignment="1" applyProtection="1">
      <alignment horizontal="center"/>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35" xfId="0" applyNumberFormat="1" applyFont="1" applyBorder="1" applyAlignment="1" applyProtection="1">
      <alignment horizontal="center" vertical="center" wrapText="1"/>
    </xf>
    <xf numFmtId="49" fontId="4" fillId="0" borderId="41" xfId="0" applyNumberFormat="1" applyFont="1" applyBorder="1" applyAlignment="1" applyProtection="1">
      <alignment horizontal="center" vertic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0" borderId="1" xfId="0" applyNumberFormat="1" applyFont="1" applyBorder="1" applyAlignment="1" applyProtection="1">
      <alignment horizontal="center" wrapText="1"/>
      <protection locked="0"/>
    </xf>
    <xf numFmtId="1" fontId="6" fillId="0" borderId="1" xfId="0" applyNumberFormat="1" applyFont="1" applyBorder="1" applyAlignment="1" applyProtection="1">
      <alignment horizontal="center" wrapText="1"/>
      <protection locked="0"/>
    </xf>
    <xf numFmtId="1" fontId="6" fillId="0" borderId="1" xfId="0" applyNumberFormat="1" applyFont="1" applyFill="1" applyBorder="1" applyAlignment="1" applyProtection="1">
      <alignment horizontal="center" vertical="top" wrapText="1"/>
      <protection locked="0"/>
    </xf>
    <xf numFmtId="1" fontId="6" fillId="0" borderId="6" xfId="0" applyNumberFormat="1"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1" fontId="1" fillId="0" borderId="13" xfId="0" applyNumberFormat="1" applyFont="1" applyBorder="1" applyAlignment="1" applyProtection="1">
      <alignment horizontal="center" wrapText="1"/>
      <protection locked="0"/>
    </xf>
    <xf numFmtId="1" fontId="1" fillId="0" borderId="18" xfId="0" applyNumberFormat="1" applyFont="1" applyBorder="1" applyAlignment="1" applyProtection="1">
      <alignment horizontal="center" wrapText="1"/>
      <protection locked="0"/>
    </xf>
    <xf numFmtId="1" fontId="1" fillId="0" borderId="36" xfId="0" applyNumberFormat="1"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1" fontId="6" fillId="0" borderId="8" xfId="0" applyNumberFormat="1" applyFont="1" applyBorder="1" applyAlignment="1" applyProtection="1">
      <alignment horizontal="center" wrapText="1"/>
      <protection locked="0"/>
    </xf>
    <xf numFmtId="1" fontId="6" fillId="0" borderId="8" xfId="0" applyNumberFormat="1" applyFont="1" applyFill="1" applyBorder="1" applyAlignment="1" applyProtection="1">
      <alignment horizontal="center" vertical="top" wrapText="1"/>
      <protection locked="0"/>
    </xf>
    <xf numFmtId="1" fontId="6" fillId="0" borderId="9" xfId="0" applyNumberFormat="1"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1" fontId="1" fillId="0" borderId="32" xfId="0" applyNumberFormat="1" applyFont="1" applyBorder="1" applyAlignment="1" applyProtection="1">
      <alignment horizontal="center" wrapText="1"/>
      <protection locked="0"/>
    </xf>
    <xf numFmtId="1" fontId="1" fillId="0" borderId="23" xfId="0" applyNumberFormat="1" applyFont="1" applyBorder="1" applyAlignment="1" applyProtection="1">
      <alignment horizontal="center" wrapText="1"/>
      <protection locked="0"/>
    </xf>
    <xf numFmtId="1" fontId="1" fillId="0" borderId="37" xfId="0" applyNumberFormat="1" applyFont="1" applyBorder="1" applyAlignment="1" applyProtection="1">
      <alignment horizontal="center" wrapText="1"/>
      <protection locked="0"/>
    </xf>
    <xf numFmtId="49" fontId="6" fillId="11" borderId="1" xfId="0" applyNumberFormat="1" applyFont="1" applyFill="1" applyBorder="1" applyAlignment="1" applyProtection="1">
      <alignment horizontal="center" wrapText="1"/>
    </xf>
    <xf numFmtId="49" fontId="6" fillId="11" borderId="8" xfId="0" applyNumberFormat="1" applyFont="1" applyFill="1" applyBorder="1" applyAlignment="1" applyProtection="1">
      <alignment horizontal="center" wrapText="1"/>
    </xf>
    <xf numFmtId="0" fontId="1" fillId="11" borderId="42" xfId="0" applyFont="1" applyFill="1" applyBorder="1" applyAlignment="1" applyProtection="1">
      <alignment horizontal="center" wrapText="1"/>
    </xf>
    <xf numFmtId="0" fontId="1" fillId="11" borderId="43" xfId="0" applyFont="1" applyFill="1" applyBorder="1" applyAlignment="1" applyProtection="1">
      <alignment horizontal="center" wrapText="1"/>
    </xf>
    <xf numFmtId="0" fontId="1" fillId="11" borderId="44" xfId="0" applyFont="1" applyFill="1" applyBorder="1" applyAlignment="1" applyProtection="1">
      <alignment horizontal="center" wrapText="1"/>
    </xf>
    <xf numFmtId="0" fontId="1" fillId="11" borderId="45" xfId="0" applyFont="1" applyFill="1" applyBorder="1" applyAlignment="1" applyProtection="1">
      <alignment horizontal="center" wrapText="1"/>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17"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164" fontId="6" fillId="0" borderId="25" xfId="0" applyNumberFormat="1" applyFont="1" applyFill="1" applyBorder="1" applyAlignment="1" applyProtection="1">
      <alignment horizontal="center" wrapText="1"/>
      <protection locked="0"/>
    </xf>
    <xf numFmtId="164" fontId="6" fillId="0" borderId="36" xfId="0" applyNumberFormat="1" applyFont="1" applyFill="1" applyBorder="1" applyAlignment="1" applyProtection="1">
      <alignment horizontal="center" wrapText="1"/>
      <protection locked="0"/>
    </xf>
    <xf numFmtId="164" fontId="6" fillId="0" borderId="24" xfId="0" applyNumberFormat="1" applyFont="1" applyFill="1" applyBorder="1" applyAlignment="1" applyProtection="1">
      <alignment horizontal="center" wrapText="1"/>
      <protection locked="0"/>
    </xf>
    <xf numFmtId="0" fontId="6" fillId="0" borderId="18"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33"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textRotation="90" wrapText="1"/>
    </xf>
    <xf numFmtId="49" fontId="4" fillId="0" borderId="34" xfId="0" applyNumberFormat="1" applyFont="1" applyFill="1" applyBorder="1" applyAlignment="1" applyProtection="1">
      <alignment horizontal="center" vertical="center" textRotation="90" wrapText="1"/>
    </xf>
    <xf numFmtId="49" fontId="4" fillId="0" borderId="20" xfId="0" applyNumberFormat="1" applyFont="1" applyFill="1" applyBorder="1" applyAlignment="1" applyProtection="1">
      <alignment horizontal="center" vertical="center" textRotation="90" wrapText="1"/>
    </xf>
    <xf numFmtId="49" fontId="4" fillId="0" borderId="35"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7" xfId="0" applyNumberFormat="1" applyFont="1" applyFill="1" applyBorder="1" applyAlignment="1" applyProtection="1">
      <alignment horizontal="center" vertical="center" textRotation="90" wrapText="1"/>
    </xf>
    <xf numFmtId="49" fontId="4" fillId="0" borderId="51" xfId="0" applyNumberFormat="1" applyFont="1" applyFill="1" applyBorder="1" applyAlignment="1" applyProtection="1">
      <alignment horizontal="center" vertical="center" textRotation="90" wrapText="1"/>
    </xf>
    <xf numFmtId="49" fontId="4" fillId="0" borderId="18"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6" fillId="0" borderId="2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19" xfId="0" applyNumberFormat="1" applyFont="1" applyFill="1" applyBorder="1" applyAlignment="1" applyProtection="1">
      <alignment horizontal="left" vertical="top" wrapText="1"/>
      <protection locked="0"/>
    </xf>
    <xf numFmtId="164" fontId="4" fillId="0" borderId="20" xfId="0" applyNumberFormat="1" applyFont="1" applyFill="1" applyBorder="1" applyAlignment="1" applyProtection="1">
      <alignment horizontal="left" vertical="top" wrapText="1"/>
      <protection locked="0"/>
    </xf>
    <xf numFmtId="164" fontId="4" fillId="0" borderId="21"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2" xfId="0" applyNumberFormat="1" applyFont="1" applyFill="1" applyBorder="1" applyAlignment="1" applyProtection="1">
      <alignment horizontal="left" vertical="top" wrapText="1"/>
      <protection locked="0"/>
    </xf>
    <xf numFmtId="164" fontId="4" fillId="0" borderId="52" xfId="0" applyNumberFormat="1" applyFont="1" applyFill="1" applyBorder="1" applyAlignment="1" applyProtection="1">
      <alignment horizontal="left" vertical="top" wrapText="1"/>
      <protection locked="0"/>
    </xf>
    <xf numFmtId="164" fontId="4" fillId="0" borderId="38" xfId="0" applyNumberFormat="1" applyFont="1" applyFill="1" applyBorder="1" applyAlignment="1" applyProtection="1">
      <alignment horizontal="left" vertical="top" wrapText="1"/>
      <protection locked="0"/>
    </xf>
    <xf numFmtId="164" fontId="4" fillId="0" borderId="53"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center" shrinkToFit="1"/>
    </xf>
    <xf numFmtId="0" fontId="4" fillId="0" borderId="25" xfId="0" applyNumberFormat="1" applyFont="1" applyFill="1" applyBorder="1" applyAlignment="1" applyProtection="1">
      <alignment horizontal="center" shrinkToFit="1"/>
    </xf>
    <xf numFmtId="0" fontId="4" fillId="0" borderId="26" xfId="0" applyNumberFormat="1" applyFont="1" applyFill="1" applyBorder="1" applyAlignment="1" applyProtection="1">
      <alignment horizontal="center" shrinkToFit="1"/>
    </xf>
    <xf numFmtId="0" fontId="4" fillId="0" borderId="27" xfId="0" applyNumberFormat="1" applyFont="1" applyFill="1" applyBorder="1" applyAlignment="1" applyProtection="1">
      <alignment horizontal="center" shrinkToFit="1"/>
    </xf>
    <xf numFmtId="164" fontId="6" fillId="0" borderId="46" xfId="0" applyNumberFormat="1" applyFont="1" applyFill="1" applyBorder="1" applyAlignment="1" applyProtection="1">
      <alignment horizontal="center" wrapText="1"/>
      <protection locked="0"/>
    </xf>
    <xf numFmtId="164" fontId="6" fillId="0" borderId="47"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0" fontId="6" fillId="0" borderId="46" xfId="0" applyFont="1" applyFill="1" applyBorder="1" applyAlignment="1" applyProtection="1">
      <alignment horizontal="center" shrinkToFit="1"/>
      <protection locked="0"/>
    </xf>
    <xf numFmtId="0" fontId="6" fillId="0" borderId="47" xfId="0" applyFont="1" applyFill="1" applyBorder="1" applyAlignment="1" applyProtection="1">
      <alignment horizontal="center" shrinkToFit="1"/>
      <protection locked="0"/>
    </xf>
    <xf numFmtId="49" fontId="6" fillId="0" borderId="1"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8" xfId="0" applyNumberFormat="1" applyFont="1" applyBorder="1" applyAlignment="1" applyProtection="1">
      <alignment horizontal="center" wrapText="1"/>
      <protection locked="0"/>
    </xf>
    <xf numFmtId="49" fontId="6" fillId="0" borderId="8"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0" fontId="10" fillId="21" borderId="19" xfId="0" applyFont="1" applyFill="1" applyBorder="1" applyAlignment="1" applyProtection="1">
      <alignment horizontal="center" vertical="center"/>
    </xf>
    <xf numFmtId="0" fontId="10" fillId="21" borderId="20" xfId="0" applyFont="1" applyFill="1" applyBorder="1" applyAlignment="1" applyProtection="1">
      <alignment horizontal="center" vertical="center"/>
    </xf>
    <xf numFmtId="0" fontId="10" fillId="21" borderId="21" xfId="0" applyFont="1" applyFill="1" applyBorder="1" applyAlignment="1" applyProtection="1">
      <alignment horizontal="center" vertical="center"/>
    </xf>
    <xf numFmtId="49" fontId="1" fillId="0" borderId="13" xfId="0" applyNumberFormat="1" applyFont="1" applyBorder="1" applyAlignment="1" applyProtection="1">
      <alignment horizontal="center" wrapText="1"/>
      <protection locked="0"/>
    </xf>
    <xf numFmtId="49" fontId="1" fillId="0" borderId="18" xfId="0" applyNumberFormat="1" applyFont="1" applyBorder="1" applyAlignment="1" applyProtection="1">
      <alignment horizontal="center" wrapText="1"/>
      <protection locked="0"/>
    </xf>
    <xf numFmtId="49" fontId="1" fillId="0" borderId="32" xfId="0" applyNumberFormat="1" applyFont="1" applyBorder="1" applyAlignment="1" applyProtection="1">
      <alignment horizontal="center" wrapText="1"/>
      <protection locked="0"/>
    </xf>
    <xf numFmtId="49" fontId="1" fillId="0" borderId="23" xfId="0" applyNumberFormat="1" applyFont="1" applyBorder="1" applyAlignment="1" applyProtection="1">
      <alignment horizontal="center" wrapText="1"/>
      <protection locked="0"/>
    </xf>
    <xf numFmtId="49" fontId="1" fillId="0" borderId="36" xfId="0" applyNumberFormat="1" applyFont="1" applyBorder="1" applyAlignment="1" applyProtection="1">
      <alignment horizontal="center" wrapText="1"/>
      <protection locked="0"/>
    </xf>
    <xf numFmtId="49" fontId="1" fillId="0" borderId="37" xfId="0" applyNumberFormat="1"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9BEE72"/>
      <color rgb="FFFFA3FF"/>
      <color rgb="FFFFFF66"/>
      <color rgb="FFC4BD97"/>
      <color rgb="FF7F9E40"/>
      <color rgb="FFFF603B"/>
      <color rgb="FF987FB3"/>
      <color rgb="FFC08040"/>
      <color rgb="FFCC99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18</xdr:col>
      <xdr:colOff>504825</xdr:colOff>
      <xdr:row>54</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0"/>
          <a:ext cx="11477625" cy="1044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breakfast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waffles</a:t>
          </a:r>
          <a:r>
            <a:rPr lang="en-US" sz="1100" baseline="0">
              <a:solidFill>
                <a:schemeClr val="dk1"/>
              </a:solidFill>
              <a:effectLst/>
              <a:latin typeface="+mn-lt"/>
              <a:ea typeface="+mn-ea"/>
              <a:cs typeface="+mn-cs"/>
            </a:rPr>
            <a:t> that credit as 1.5 oz equivalents Grains per serving, enter 1.5 under the Grains column.</a:t>
          </a:r>
        </a:p>
        <a:p>
          <a:pPr lvl="1"/>
          <a:endParaRPr lang="en-US" sz="600" baseline="0">
            <a:solidFill>
              <a:schemeClr val="dk1"/>
            </a:solidFill>
            <a:effectLst/>
            <a:latin typeface="+mn-lt"/>
            <a:ea typeface="+mn-ea"/>
            <a:cs typeface="+mn-cs"/>
          </a:endParaRPr>
        </a:p>
        <a:p>
          <a:pPr lvl="1"/>
          <a:r>
            <a:rPr lang="en-US" sz="1100" baseline="0">
              <a:solidFill>
                <a:schemeClr val="dk1"/>
              </a:solidFill>
              <a:effectLst/>
              <a:latin typeface="+mn-lt"/>
              <a:ea typeface="+mn-ea"/>
              <a:cs typeface="+mn-cs"/>
            </a:rPr>
            <a:t>e) For items that credit toward the M/MA component, enter either as a "M/MA as Grains" or "M/MA as Extra" (M/MA may count toward the weekly grains requirement after 1 oz eq grain is offered daily). </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For vegetables, enter the amount that menu item contributes to each vegetable subgroup. When substituting vegetables for fruits at breakfast, first 2 cups planned must be from the dark green, red orange, legumes, or "other" subgroups before counting starchy vegetables toward fruits. The "Veggies</a:t>
          </a:r>
          <a:r>
            <a:rPr lang="en-US" sz="1100" baseline="0">
              <a:solidFill>
                <a:schemeClr val="dk1"/>
              </a:solidFill>
              <a:effectLst/>
              <a:latin typeface="+mn-lt"/>
              <a:ea typeface="+mn-ea"/>
              <a:cs typeface="+mn-cs"/>
            </a:rPr>
            <a:t> as Fruit" and "Veggies as Extra" columns will calculate </a:t>
          </a:r>
          <a:r>
            <a:rPr lang="en-US" sz="1100">
              <a:solidFill>
                <a:schemeClr val="dk1"/>
              </a:solidFill>
              <a:effectLst/>
              <a:latin typeface="+mn-lt"/>
              <a:ea typeface="+mn-ea"/>
              <a:cs typeface="+mn-cs"/>
            </a:rPr>
            <a:t>based on the amounts entered for each subgroups.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Repeat steps c-h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k)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J57" sqref="J57"/>
    </sheetView>
  </sheetViews>
  <sheetFormatPr defaultRowHeight="14.6" x14ac:dyDescent="0.4"/>
  <sheetData>
    <row r="1" spans="1:14" x14ac:dyDescent="0.4">
      <c r="A1" s="195"/>
      <c r="B1" s="195"/>
      <c r="C1" s="195"/>
      <c r="D1" s="195"/>
      <c r="E1" s="195"/>
      <c r="F1" s="195"/>
      <c r="G1" s="195"/>
      <c r="H1" s="195"/>
      <c r="I1" s="195"/>
      <c r="J1" s="195"/>
      <c r="K1" s="195"/>
      <c r="L1" s="195"/>
      <c r="M1" s="195"/>
      <c r="N1" s="195"/>
    </row>
    <row r="2" spans="1:14" x14ac:dyDescent="0.4">
      <c r="A2" s="195"/>
      <c r="B2" s="195"/>
      <c r="C2" s="195"/>
      <c r="D2" s="195"/>
      <c r="E2" s="195"/>
      <c r="F2" s="195"/>
      <c r="G2" s="195"/>
      <c r="H2" s="195"/>
      <c r="I2" s="195"/>
      <c r="J2" s="195"/>
      <c r="K2" s="195"/>
      <c r="L2" s="195"/>
      <c r="M2" s="195"/>
      <c r="N2" s="195"/>
    </row>
    <row r="3" spans="1:14" x14ac:dyDescent="0.4">
      <c r="A3" s="195"/>
      <c r="B3" s="195"/>
      <c r="C3" s="195"/>
      <c r="D3" s="195"/>
      <c r="E3" s="195"/>
      <c r="F3" s="195"/>
      <c r="G3" s="195"/>
      <c r="H3" s="195"/>
      <c r="I3" s="195"/>
      <c r="J3" s="195"/>
      <c r="K3" s="195"/>
      <c r="L3" s="195"/>
      <c r="M3" s="195"/>
      <c r="N3" s="195"/>
    </row>
    <row r="4" spans="1:14" x14ac:dyDescent="0.4">
      <c r="A4" s="195"/>
      <c r="B4" s="195"/>
      <c r="C4" s="195"/>
      <c r="D4" s="195"/>
      <c r="E4" s="195"/>
      <c r="F4" s="195"/>
      <c r="G4" s="195"/>
      <c r="H4" s="195"/>
      <c r="I4" s="195"/>
      <c r="J4" s="195"/>
      <c r="K4" s="195"/>
      <c r="L4" s="195"/>
      <c r="M4" s="195"/>
      <c r="N4" s="195"/>
    </row>
    <row r="5" spans="1:14" x14ac:dyDescent="0.4">
      <c r="A5" s="195"/>
      <c r="B5" s="195"/>
      <c r="C5" s="195"/>
      <c r="D5" s="195"/>
      <c r="E5" s="195"/>
      <c r="F5" s="195"/>
      <c r="G5" s="195"/>
      <c r="H5" s="195"/>
      <c r="I5" s="195"/>
      <c r="J5" s="195"/>
      <c r="K5" s="195"/>
      <c r="L5" s="195"/>
      <c r="M5" s="195"/>
      <c r="N5" s="195"/>
    </row>
    <row r="6" spans="1:14" x14ac:dyDescent="0.4">
      <c r="A6" s="195"/>
      <c r="B6" s="195"/>
      <c r="C6" s="195"/>
      <c r="D6" s="195"/>
      <c r="E6" s="195"/>
      <c r="F6" s="195"/>
      <c r="G6" s="195"/>
      <c r="H6" s="195"/>
      <c r="I6" s="195"/>
      <c r="J6" s="195"/>
      <c r="K6" s="195"/>
      <c r="L6" s="195"/>
      <c r="M6" s="195"/>
      <c r="N6" s="195"/>
    </row>
    <row r="7" spans="1:14" x14ac:dyDescent="0.4">
      <c r="A7" s="195"/>
      <c r="B7" s="195"/>
      <c r="C7" s="195"/>
      <c r="D7" s="195"/>
      <c r="E7" s="195"/>
      <c r="F7" s="195"/>
      <c r="G7" s="195"/>
      <c r="H7" s="195"/>
      <c r="I7" s="195"/>
      <c r="J7" s="195"/>
      <c r="K7" s="195"/>
      <c r="L7" s="195"/>
      <c r="M7" s="195"/>
      <c r="N7" s="195"/>
    </row>
    <row r="8" spans="1:14" x14ac:dyDescent="0.4">
      <c r="A8" s="195"/>
      <c r="B8" s="195"/>
      <c r="C8" s="195"/>
      <c r="D8" s="195"/>
      <c r="E8" s="195"/>
      <c r="F8" s="195"/>
      <c r="G8" s="195"/>
      <c r="H8" s="195"/>
      <c r="I8" s="195"/>
      <c r="J8" s="195"/>
      <c r="K8" s="195"/>
      <c r="L8" s="195"/>
      <c r="M8" s="195"/>
      <c r="N8" s="195"/>
    </row>
    <row r="9" spans="1:14" x14ac:dyDescent="0.4">
      <c r="A9" s="195"/>
      <c r="B9" s="195"/>
      <c r="C9" s="195"/>
      <c r="D9" s="195"/>
      <c r="E9" s="195"/>
      <c r="F9" s="195"/>
      <c r="G9" s="195"/>
      <c r="H9" s="195"/>
      <c r="I9" s="195"/>
      <c r="J9" s="195"/>
      <c r="K9" s="195"/>
      <c r="L9" s="195"/>
      <c r="M9" s="195"/>
      <c r="N9" s="195"/>
    </row>
    <row r="10" spans="1:14" x14ac:dyDescent="0.4">
      <c r="A10" s="195"/>
      <c r="B10" s="195"/>
      <c r="C10" s="195"/>
      <c r="D10" s="195"/>
      <c r="E10" s="195"/>
      <c r="F10" s="195"/>
      <c r="G10" s="195"/>
      <c r="H10" s="195"/>
      <c r="I10" s="195"/>
      <c r="J10" s="195"/>
      <c r="K10" s="195"/>
      <c r="L10" s="195"/>
      <c r="M10" s="195"/>
      <c r="N10" s="195"/>
    </row>
    <row r="11" spans="1:14" x14ac:dyDescent="0.4">
      <c r="A11" s="195"/>
      <c r="B11" s="195"/>
      <c r="C11" s="195"/>
      <c r="D11" s="195"/>
      <c r="E11" s="195"/>
      <c r="F11" s="195"/>
      <c r="G11" s="195"/>
      <c r="H11" s="195"/>
      <c r="I11" s="195"/>
      <c r="J11" s="195"/>
      <c r="K11" s="195"/>
      <c r="L11" s="195"/>
      <c r="M11" s="195"/>
      <c r="N11" s="195"/>
    </row>
    <row r="12" spans="1:14" x14ac:dyDescent="0.4">
      <c r="A12" s="195"/>
      <c r="B12" s="195"/>
      <c r="C12" s="195"/>
      <c r="D12" s="195"/>
      <c r="E12" s="195"/>
      <c r="F12" s="195"/>
      <c r="G12" s="195"/>
      <c r="H12" s="195"/>
      <c r="I12" s="195"/>
      <c r="J12" s="195"/>
      <c r="K12" s="195"/>
      <c r="L12" s="195"/>
      <c r="M12" s="195"/>
      <c r="N12" s="195"/>
    </row>
    <row r="13" spans="1:14" x14ac:dyDescent="0.4">
      <c r="A13" s="195"/>
      <c r="B13" s="195"/>
      <c r="C13" s="195"/>
      <c r="D13" s="195"/>
      <c r="E13" s="195"/>
      <c r="F13" s="195"/>
      <c r="G13" s="195"/>
      <c r="H13" s="195"/>
      <c r="I13" s="195"/>
      <c r="J13" s="195"/>
      <c r="K13" s="195"/>
      <c r="L13" s="195"/>
      <c r="M13" s="195"/>
      <c r="N13" s="195"/>
    </row>
    <row r="14" spans="1:14" x14ac:dyDescent="0.4">
      <c r="A14" s="195"/>
      <c r="B14" s="195"/>
      <c r="C14" s="195"/>
      <c r="D14" s="195"/>
      <c r="E14" s="195"/>
      <c r="F14" s="195"/>
      <c r="G14" s="195"/>
      <c r="H14" s="195"/>
      <c r="I14" s="195"/>
      <c r="J14" s="195"/>
      <c r="K14" s="195"/>
      <c r="L14" s="195"/>
      <c r="M14" s="195"/>
      <c r="N14" s="195"/>
    </row>
    <row r="15" spans="1:14" x14ac:dyDescent="0.4">
      <c r="A15" s="195"/>
      <c r="B15" s="195"/>
      <c r="C15" s="195"/>
      <c r="D15" s="195"/>
      <c r="E15" s="195"/>
      <c r="F15" s="195"/>
      <c r="G15" s="195"/>
      <c r="H15" s="195"/>
      <c r="I15" s="195"/>
      <c r="J15" s="195"/>
      <c r="K15" s="195"/>
      <c r="L15" s="195"/>
      <c r="M15" s="195"/>
      <c r="N15" s="195"/>
    </row>
    <row r="16" spans="1:14" x14ac:dyDescent="0.4">
      <c r="A16" s="195"/>
      <c r="B16" s="195"/>
      <c r="C16" s="195"/>
      <c r="D16" s="195"/>
      <c r="E16" s="195"/>
      <c r="F16" s="195"/>
      <c r="G16" s="195"/>
      <c r="H16" s="195"/>
      <c r="I16" s="195"/>
      <c r="J16" s="195"/>
      <c r="K16" s="195"/>
      <c r="L16" s="195"/>
      <c r="M16" s="195"/>
      <c r="N16" s="195"/>
    </row>
    <row r="17" spans="1:14" x14ac:dyDescent="0.4">
      <c r="A17" s="195"/>
      <c r="B17" s="195"/>
      <c r="C17" s="195"/>
      <c r="D17" s="195"/>
      <c r="E17" s="195"/>
      <c r="F17" s="195"/>
      <c r="G17" s="195"/>
      <c r="H17" s="195"/>
      <c r="I17" s="195"/>
      <c r="J17" s="195"/>
      <c r="K17" s="195"/>
      <c r="L17" s="195"/>
      <c r="M17" s="195"/>
      <c r="N17" s="195"/>
    </row>
    <row r="18" spans="1:14" x14ac:dyDescent="0.4">
      <c r="A18" s="195"/>
      <c r="B18" s="195"/>
      <c r="C18" s="195"/>
      <c r="D18" s="195"/>
      <c r="E18" s="195"/>
      <c r="F18" s="195"/>
      <c r="G18" s="195"/>
      <c r="H18" s="195"/>
      <c r="I18" s="195"/>
      <c r="J18" s="195"/>
      <c r="K18" s="195"/>
      <c r="L18" s="195"/>
      <c r="M18" s="195"/>
      <c r="N18" s="195"/>
    </row>
    <row r="19" spans="1:14" x14ac:dyDescent="0.4">
      <c r="A19" s="195"/>
      <c r="B19" s="195"/>
      <c r="C19" s="195"/>
      <c r="D19" s="195"/>
      <c r="E19" s="195"/>
      <c r="F19" s="195"/>
      <c r="G19" s="195"/>
      <c r="H19" s="195"/>
      <c r="I19" s="195"/>
      <c r="J19" s="195"/>
      <c r="K19" s="195"/>
      <c r="L19" s="195"/>
      <c r="M19" s="195"/>
      <c r="N19" s="195"/>
    </row>
    <row r="20" spans="1:14" x14ac:dyDescent="0.4">
      <c r="A20" s="195"/>
      <c r="B20" s="195"/>
      <c r="C20" s="195"/>
      <c r="D20" s="195"/>
      <c r="E20" s="195"/>
      <c r="F20" s="195"/>
      <c r="G20" s="195"/>
      <c r="H20" s="195"/>
      <c r="I20" s="195"/>
      <c r="J20" s="195"/>
      <c r="K20" s="195"/>
      <c r="L20" s="195"/>
      <c r="M20" s="195"/>
      <c r="N20" s="195"/>
    </row>
    <row r="21" spans="1:14" x14ac:dyDescent="0.4">
      <c r="A21" s="195"/>
      <c r="B21" s="195"/>
      <c r="C21" s="195"/>
      <c r="D21" s="195"/>
      <c r="E21" s="195"/>
      <c r="F21" s="195"/>
      <c r="G21" s="195"/>
      <c r="H21" s="195"/>
      <c r="I21" s="195"/>
      <c r="J21" s="195"/>
      <c r="K21" s="195"/>
      <c r="L21" s="195"/>
      <c r="M21" s="195"/>
      <c r="N21" s="195"/>
    </row>
    <row r="22" spans="1:14" x14ac:dyDescent="0.4">
      <c r="A22" s="195"/>
      <c r="B22" s="195"/>
      <c r="C22" s="195"/>
      <c r="D22" s="195"/>
      <c r="E22" s="195"/>
      <c r="F22" s="195"/>
      <c r="G22" s="195"/>
      <c r="H22" s="195"/>
      <c r="I22" s="195"/>
      <c r="J22" s="195"/>
      <c r="K22" s="195"/>
      <c r="L22" s="195"/>
      <c r="M22" s="195"/>
      <c r="N22" s="195"/>
    </row>
    <row r="23" spans="1:14" x14ac:dyDescent="0.4">
      <c r="A23" s="195"/>
      <c r="B23" s="195"/>
      <c r="C23" s="195"/>
      <c r="D23" s="195"/>
      <c r="E23" s="195"/>
      <c r="F23" s="195"/>
      <c r="G23" s="195"/>
      <c r="H23" s="195"/>
      <c r="I23" s="195"/>
      <c r="J23" s="195"/>
      <c r="K23" s="195"/>
      <c r="L23" s="195"/>
      <c r="M23" s="195"/>
      <c r="N23" s="195"/>
    </row>
    <row r="24" spans="1:14" x14ac:dyDescent="0.4">
      <c r="A24" s="195"/>
      <c r="B24" s="195"/>
      <c r="C24" s="195"/>
      <c r="D24" s="195"/>
      <c r="E24" s="195"/>
      <c r="F24" s="195"/>
      <c r="G24" s="195"/>
      <c r="H24" s="195"/>
      <c r="I24" s="195"/>
      <c r="J24" s="195"/>
      <c r="K24" s="195"/>
      <c r="L24" s="195"/>
      <c r="M24" s="195"/>
      <c r="N24" s="195"/>
    </row>
    <row r="25" spans="1:14" x14ac:dyDescent="0.4">
      <c r="A25" s="195"/>
      <c r="B25" s="195"/>
      <c r="C25" s="195"/>
      <c r="D25" s="195"/>
      <c r="E25" s="195"/>
      <c r="F25" s="195"/>
      <c r="G25" s="195"/>
      <c r="H25" s="195"/>
      <c r="I25" s="195"/>
      <c r="J25" s="195"/>
      <c r="K25" s="195"/>
      <c r="L25" s="195"/>
      <c r="M25" s="195"/>
      <c r="N25" s="195"/>
    </row>
    <row r="26" spans="1:14" x14ac:dyDescent="0.4">
      <c r="A26" s="195"/>
      <c r="B26" s="195"/>
      <c r="C26" s="195"/>
      <c r="D26" s="195"/>
      <c r="E26" s="195"/>
      <c r="F26" s="195"/>
      <c r="G26" s="195"/>
      <c r="H26" s="195"/>
      <c r="I26" s="195"/>
      <c r="J26" s="195"/>
      <c r="K26" s="195"/>
      <c r="L26" s="195"/>
      <c r="M26" s="195"/>
      <c r="N26" s="195"/>
    </row>
    <row r="27" spans="1:14" x14ac:dyDescent="0.4">
      <c r="A27" s="195"/>
      <c r="B27" s="195"/>
      <c r="C27" s="195"/>
      <c r="D27" s="195"/>
      <c r="E27" s="195"/>
      <c r="F27" s="195"/>
      <c r="G27" s="195"/>
      <c r="H27" s="195"/>
      <c r="I27" s="195"/>
      <c r="J27" s="195"/>
      <c r="K27" s="195"/>
      <c r="L27" s="195"/>
      <c r="M27" s="195"/>
      <c r="N27" s="195"/>
    </row>
    <row r="28" spans="1:14" x14ac:dyDescent="0.4">
      <c r="A28" s="195"/>
      <c r="B28" s="195"/>
      <c r="C28" s="195"/>
      <c r="D28" s="195"/>
      <c r="E28" s="195"/>
      <c r="F28" s="195"/>
      <c r="G28" s="195"/>
      <c r="H28" s="195"/>
      <c r="I28" s="195"/>
      <c r="J28" s="195"/>
      <c r="K28" s="195"/>
      <c r="L28" s="195"/>
      <c r="M28" s="195"/>
      <c r="N28" s="195"/>
    </row>
    <row r="29" spans="1:14" x14ac:dyDescent="0.4">
      <c r="A29" s="195"/>
      <c r="B29" s="195"/>
      <c r="C29" s="195"/>
      <c r="D29" s="195"/>
      <c r="E29" s="195"/>
      <c r="F29" s="195"/>
      <c r="G29" s="195"/>
      <c r="H29" s="195"/>
      <c r="I29" s="195"/>
      <c r="J29" s="195"/>
      <c r="K29" s="195"/>
      <c r="L29" s="195"/>
      <c r="M29" s="195"/>
      <c r="N29" s="195"/>
    </row>
    <row r="30" spans="1:14" x14ac:dyDescent="0.4">
      <c r="A30" s="195"/>
      <c r="B30" s="195"/>
      <c r="C30" s="195"/>
      <c r="D30" s="195"/>
      <c r="E30" s="195"/>
      <c r="F30" s="195"/>
      <c r="G30" s="195"/>
      <c r="H30" s="195"/>
      <c r="I30" s="195"/>
      <c r="J30" s="195"/>
      <c r="K30" s="195"/>
      <c r="L30" s="195"/>
      <c r="M30" s="195"/>
      <c r="N30" s="195"/>
    </row>
    <row r="31" spans="1:14" x14ac:dyDescent="0.4">
      <c r="A31" s="195"/>
      <c r="B31" s="195"/>
      <c r="C31" s="195"/>
      <c r="D31" s="195"/>
      <c r="E31" s="195"/>
      <c r="F31" s="195"/>
      <c r="G31" s="195"/>
      <c r="H31" s="195"/>
      <c r="I31" s="195"/>
      <c r="J31" s="195"/>
      <c r="K31" s="195"/>
      <c r="L31" s="195"/>
      <c r="M31" s="195"/>
      <c r="N31" s="195"/>
    </row>
    <row r="32" spans="1:14" x14ac:dyDescent="0.4">
      <c r="A32" s="195"/>
      <c r="B32" s="195"/>
      <c r="C32" s="195"/>
      <c r="D32" s="195"/>
      <c r="E32" s="195"/>
      <c r="F32" s="195"/>
      <c r="G32" s="195"/>
      <c r="H32" s="195"/>
      <c r="I32" s="195"/>
      <c r="J32" s="195"/>
      <c r="K32" s="195"/>
      <c r="L32" s="195"/>
      <c r="M32" s="195"/>
      <c r="N32" s="195"/>
    </row>
    <row r="33" spans="1:14" x14ac:dyDescent="0.4">
      <c r="A33" s="195"/>
      <c r="B33" s="195"/>
      <c r="C33" s="195"/>
      <c r="D33" s="195"/>
      <c r="E33" s="195"/>
      <c r="F33" s="195"/>
      <c r="G33" s="195"/>
      <c r="H33" s="195"/>
      <c r="I33" s="195"/>
      <c r="J33" s="195"/>
      <c r="K33" s="195"/>
      <c r="L33" s="195"/>
      <c r="M33" s="195"/>
      <c r="N33" s="195"/>
    </row>
    <row r="34" spans="1:14" x14ac:dyDescent="0.4">
      <c r="A34" s="195"/>
      <c r="B34" s="195"/>
      <c r="C34" s="195"/>
      <c r="D34" s="195"/>
      <c r="E34" s="195"/>
      <c r="F34" s="195"/>
      <c r="G34" s="195"/>
      <c r="H34" s="195"/>
      <c r="I34" s="195"/>
      <c r="J34" s="195"/>
      <c r="K34" s="195"/>
      <c r="L34" s="195"/>
      <c r="M34" s="195"/>
      <c r="N34" s="195"/>
    </row>
    <row r="35" spans="1:14" x14ac:dyDescent="0.4">
      <c r="A35" s="195"/>
      <c r="B35" s="195"/>
      <c r="C35" s="195"/>
      <c r="D35" s="195"/>
      <c r="E35" s="195"/>
      <c r="F35" s="195"/>
      <c r="G35" s="195"/>
      <c r="H35" s="195"/>
      <c r="I35" s="195"/>
      <c r="J35" s="195"/>
      <c r="K35" s="195"/>
      <c r="L35" s="195"/>
      <c r="M35" s="195"/>
      <c r="N35" s="195"/>
    </row>
    <row r="36" spans="1:14" x14ac:dyDescent="0.4">
      <c r="A36" s="195"/>
      <c r="B36" s="195"/>
      <c r="C36" s="195"/>
      <c r="D36" s="195"/>
      <c r="E36" s="195"/>
      <c r="F36" s="195"/>
      <c r="G36" s="195"/>
      <c r="H36" s="195"/>
      <c r="I36" s="195"/>
      <c r="J36" s="195"/>
      <c r="K36" s="195"/>
      <c r="L36" s="195"/>
      <c r="M36" s="195"/>
      <c r="N36" s="195"/>
    </row>
    <row r="37" spans="1:14" x14ac:dyDescent="0.4">
      <c r="A37" s="195"/>
      <c r="B37" s="195"/>
      <c r="C37" s="195"/>
      <c r="D37" s="195"/>
      <c r="E37" s="195"/>
      <c r="F37" s="195"/>
      <c r="G37" s="195"/>
      <c r="H37" s="195"/>
      <c r="I37" s="195"/>
      <c r="J37" s="195"/>
      <c r="K37" s="195"/>
      <c r="L37" s="195"/>
      <c r="M37" s="195"/>
      <c r="N37" s="195"/>
    </row>
    <row r="38" spans="1:14" x14ac:dyDescent="0.4">
      <c r="A38" s="195"/>
      <c r="B38" s="195"/>
      <c r="C38" s="195"/>
      <c r="D38" s="195"/>
      <c r="E38" s="195"/>
      <c r="F38" s="195"/>
      <c r="G38" s="195"/>
      <c r="H38" s="195"/>
      <c r="I38" s="195"/>
      <c r="J38" s="195"/>
      <c r="K38" s="195"/>
      <c r="L38" s="195"/>
      <c r="M38" s="195"/>
      <c r="N38" s="195"/>
    </row>
    <row r="39" spans="1:14" x14ac:dyDescent="0.4">
      <c r="A39" s="195"/>
      <c r="B39" s="195"/>
      <c r="C39" s="195"/>
      <c r="D39" s="195"/>
      <c r="E39" s="195"/>
      <c r="F39" s="195"/>
      <c r="G39" s="195"/>
      <c r="H39" s="195"/>
      <c r="I39" s="195"/>
      <c r="J39" s="195"/>
      <c r="K39" s="195"/>
      <c r="L39" s="195"/>
      <c r="M39" s="195"/>
      <c r="N39" s="195"/>
    </row>
    <row r="40" spans="1:14" x14ac:dyDescent="0.4">
      <c r="A40" s="195"/>
      <c r="B40" s="195"/>
      <c r="C40" s="195"/>
      <c r="D40" s="195"/>
      <c r="E40" s="195"/>
      <c r="F40" s="195"/>
      <c r="G40" s="195"/>
      <c r="H40" s="195"/>
      <c r="I40" s="195"/>
      <c r="J40" s="195"/>
      <c r="K40" s="195"/>
      <c r="L40" s="195"/>
      <c r="M40" s="195"/>
      <c r="N40" s="195"/>
    </row>
    <row r="41" spans="1:14" x14ac:dyDescent="0.4">
      <c r="A41" s="195"/>
      <c r="B41" s="195"/>
      <c r="C41" s="195"/>
      <c r="D41" s="195"/>
      <c r="E41" s="195"/>
      <c r="F41" s="195"/>
      <c r="G41" s="195"/>
      <c r="H41" s="195"/>
      <c r="I41" s="195"/>
      <c r="J41" s="195"/>
      <c r="K41" s="195"/>
      <c r="L41" s="195"/>
      <c r="M41" s="195"/>
      <c r="N41" s="195"/>
    </row>
    <row r="42" spans="1:14" x14ac:dyDescent="0.4">
      <c r="A42" s="195"/>
      <c r="B42" s="195"/>
      <c r="C42" s="195"/>
      <c r="D42" s="195"/>
      <c r="E42" s="195"/>
      <c r="F42" s="195"/>
      <c r="G42" s="195"/>
      <c r="H42" s="195"/>
      <c r="I42" s="195"/>
      <c r="J42" s="195"/>
      <c r="K42" s="195"/>
      <c r="L42" s="195"/>
      <c r="M42" s="195"/>
      <c r="N42" s="195"/>
    </row>
    <row r="43" spans="1:14" x14ac:dyDescent="0.4">
      <c r="A43" s="195"/>
      <c r="B43" s="195"/>
      <c r="C43" s="195"/>
      <c r="D43" s="195"/>
      <c r="E43" s="195"/>
      <c r="F43" s="195"/>
      <c r="G43" s="195"/>
      <c r="H43" s="195"/>
      <c r="I43" s="195"/>
      <c r="J43" s="195"/>
      <c r="K43" s="195"/>
      <c r="L43" s="195"/>
      <c r="M43" s="195"/>
      <c r="N43" s="195"/>
    </row>
    <row r="44" spans="1:14" x14ac:dyDescent="0.4">
      <c r="A44" s="195"/>
      <c r="B44" s="195"/>
      <c r="C44" s="195"/>
      <c r="D44" s="195"/>
      <c r="E44" s="195"/>
      <c r="F44" s="195"/>
      <c r="G44" s="195"/>
      <c r="H44" s="195"/>
      <c r="I44" s="195"/>
      <c r="J44" s="195"/>
      <c r="K44" s="195"/>
      <c r="L44" s="195"/>
      <c r="M44" s="195"/>
      <c r="N44" s="195"/>
    </row>
    <row r="45" spans="1:14" x14ac:dyDescent="0.4">
      <c r="A45" s="195"/>
      <c r="B45" s="195"/>
      <c r="C45" s="195"/>
      <c r="D45" s="195"/>
      <c r="E45" s="195"/>
      <c r="F45" s="195"/>
      <c r="G45" s="195"/>
      <c r="H45" s="195"/>
      <c r="I45" s="195"/>
      <c r="J45" s="195"/>
      <c r="K45" s="195"/>
      <c r="L45" s="195"/>
      <c r="M45" s="195"/>
      <c r="N45" s="195"/>
    </row>
  </sheetData>
  <sheetProtection algorithmName="SHA-512" hashValue="BX0xZ32ZAtqZSGIqt6/mUlCS3eNU9QrpYSBuqcuPrDRAVNwtzYPfDxvXxSaeCpWjpQBwBs/eaavB/xWiDJ8/0w==" saltValue="aO+1YVmkFpTSHrIhUWMFhQ==" spinCount="100000" sheet="1" objects="1" scenarios="1"/>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6"/>
  <sheetViews>
    <sheetView tabSelected="1" zoomScaleNormal="100" workbookViewId="0">
      <selection activeCell="B4" sqref="B4"/>
    </sheetView>
  </sheetViews>
  <sheetFormatPr defaultRowHeight="14.6" x14ac:dyDescent="0.4"/>
  <cols>
    <col min="1" max="7" width="30.69140625" customWidth="1"/>
  </cols>
  <sheetData>
    <row r="1" spans="1:7" ht="15" customHeight="1" x14ac:dyDescent="0.4">
      <c r="A1" s="199" t="s">
        <v>63</v>
      </c>
      <c r="B1" s="200"/>
      <c r="C1" s="200"/>
      <c r="D1" s="200"/>
      <c r="E1" s="200"/>
      <c r="F1" s="200"/>
      <c r="G1" s="201"/>
    </row>
    <row r="2" spans="1:7" ht="15" customHeight="1" x14ac:dyDescent="0.4">
      <c r="A2" s="202"/>
      <c r="B2" s="203"/>
      <c r="C2" s="203"/>
      <c r="D2" s="203"/>
      <c r="E2" s="203"/>
      <c r="F2" s="203"/>
      <c r="G2" s="204"/>
    </row>
    <row r="3" spans="1:7" ht="15" customHeight="1" x14ac:dyDescent="0.55000000000000004">
      <c r="A3" s="21"/>
      <c r="B3" s="22"/>
      <c r="C3" s="22"/>
      <c r="D3" s="22"/>
      <c r="E3" s="22"/>
      <c r="F3" s="13"/>
      <c r="G3" s="193"/>
    </row>
    <row r="4" spans="1:7" ht="30" customHeight="1" x14ac:dyDescent="0.55000000000000004">
      <c r="A4" s="25" t="s">
        <v>28</v>
      </c>
      <c r="B4" s="32"/>
      <c r="C4" s="24"/>
      <c r="D4" s="23"/>
      <c r="E4" s="23"/>
      <c r="F4" s="13"/>
      <c r="G4" s="193"/>
    </row>
    <row r="5" spans="1:7" ht="30" customHeight="1" x14ac:dyDescent="0.45">
      <c r="A5" s="15"/>
      <c r="B5" s="6"/>
      <c r="C5" s="6"/>
      <c r="D5" s="6"/>
      <c r="E5" s="6"/>
      <c r="F5" s="13"/>
      <c r="G5" s="193"/>
    </row>
    <row r="6" spans="1:7" ht="30" customHeight="1" x14ac:dyDescent="0.4">
      <c r="A6" s="38" t="s">
        <v>6</v>
      </c>
      <c r="B6" s="39" t="s">
        <v>7</v>
      </c>
      <c r="C6" s="39" t="s">
        <v>8</v>
      </c>
      <c r="D6" s="39" t="s">
        <v>9</v>
      </c>
      <c r="E6" s="39" t="s">
        <v>10</v>
      </c>
      <c r="F6" s="39" t="s">
        <v>74</v>
      </c>
      <c r="G6" s="40" t="s">
        <v>75</v>
      </c>
    </row>
    <row r="7" spans="1:7" ht="30" customHeight="1" x14ac:dyDescent="0.4">
      <c r="A7" s="16"/>
      <c r="B7" s="33"/>
      <c r="C7" s="33"/>
      <c r="D7" s="33"/>
      <c r="E7" s="33"/>
      <c r="F7" s="33"/>
      <c r="G7" s="34"/>
    </row>
    <row r="8" spans="1:7" ht="30" customHeight="1" x14ac:dyDescent="0.4">
      <c r="A8" s="16"/>
      <c r="B8" s="33"/>
      <c r="C8" s="33"/>
      <c r="D8" s="33"/>
      <c r="E8" s="33"/>
      <c r="F8" s="33"/>
      <c r="G8" s="34"/>
    </row>
    <row r="9" spans="1:7" ht="30" customHeight="1" x14ac:dyDescent="0.4">
      <c r="A9" s="16"/>
      <c r="B9" s="33"/>
      <c r="C9" s="14"/>
      <c r="D9" s="33"/>
      <c r="E9" s="14"/>
      <c r="F9" s="33"/>
      <c r="G9" s="18"/>
    </row>
    <row r="10" spans="1:7" ht="30" customHeight="1" x14ac:dyDescent="0.4">
      <c r="A10" s="16"/>
      <c r="B10" s="14"/>
      <c r="C10" s="14"/>
      <c r="D10" s="14"/>
      <c r="E10" s="14"/>
      <c r="F10" s="14"/>
      <c r="G10" s="18"/>
    </row>
    <row r="11" spans="1:7" ht="30" customHeight="1" x14ac:dyDescent="0.4">
      <c r="A11" s="16"/>
      <c r="B11" s="14"/>
      <c r="C11" s="33"/>
      <c r="D11" s="14"/>
      <c r="E11" s="33"/>
      <c r="F11" s="14"/>
      <c r="G11" s="34"/>
    </row>
    <row r="12" spans="1:7" ht="30" customHeight="1" x14ac:dyDescent="0.4">
      <c r="A12" s="16"/>
      <c r="B12" s="33"/>
      <c r="C12" s="33"/>
      <c r="D12" s="33"/>
      <c r="E12" s="33"/>
      <c r="F12" s="33"/>
      <c r="G12" s="34"/>
    </row>
    <row r="13" spans="1:7" ht="30" customHeight="1" x14ac:dyDescent="0.4">
      <c r="A13" s="16"/>
      <c r="B13" s="33"/>
      <c r="C13" s="33"/>
      <c r="D13" s="33"/>
      <c r="E13" s="33"/>
      <c r="F13" s="33"/>
      <c r="G13" s="34"/>
    </row>
    <row r="14" spans="1:7" ht="30" customHeight="1" x14ac:dyDescent="0.4">
      <c r="A14" s="17"/>
      <c r="B14" s="33"/>
      <c r="C14" s="33"/>
      <c r="D14" s="33"/>
      <c r="E14" s="33"/>
      <c r="F14" s="33"/>
      <c r="G14" s="34"/>
    </row>
    <row r="15" spans="1:7" ht="30" customHeight="1" x14ac:dyDescent="0.4">
      <c r="A15" s="17"/>
      <c r="B15" s="33"/>
      <c r="C15" s="33"/>
      <c r="D15" s="33"/>
      <c r="E15" s="33"/>
      <c r="F15" s="33"/>
      <c r="G15" s="34"/>
    </row>
    <row r="16" spans="1:7" ht="30" customHeight="1" x14ac:dyDescent="0.4">
      <c r="A16" s="17"/>
      <c r="B16" s="33"/>
      <c r="C16" s="33"/>
      <c r="D16" s="33"/>
      <c r="E16" s="33"/>
      <c r="F16" s="33"/>
      <c r="G16" s="34"/>
    </row>
    <row r="17" spans="1:7" ht="30" customHeight="1" x14ac:dyDescent="0.4">
      <c r="A17" s="35"/>
      <c r="B17" s="33"/>
      <c r="C17" s="33"/>
      <c r="D17" s="33"/>
      <c r="E17" s="33"/>
      <c r="F17" s="33"/>
      <c r="G17" s="34"/>
    </row>
    <row r="18" spans="1:7" ht="30" customHeight="1" x14ac:dyDescent="0.4">
      <c r="A18" s="35"/>
      <c r="B18" s="33"/>
      <c r="C18" s="33"/>
      <c r="D18" s="33"/>
      <c r="E18" s="33"/>
      <c r="F18" s="33"/>
      <c r="G18" s="34"/>
    </row>
    <row r="19" spans="1:7" ht="30" customHeight="1" x14ac:dyDescent="0.4">
      <c r="A19" s="36"/>
      <c r="B19" s="14"/>
      <c r="C19" s="14"/>
      <c r="D19" s="14"/>
      <c r="E19" s="14"/>
      <c r="F19" s="14"/>
      <c r="G19" s="18"/>
    </row>
    <row r="20" spans="1:7" ht="30" customHeight="1" x14ac:dyDescent="0.4">
      <c r="A20" s="36"/>
      <c r="B20" s="14"/>
      <c r="C20" s="14"/>
      <c r="D20" s="14"/>
      <c r="E20" s="14"/>
      <c r="F20" s="14"/>
      <c r="G20" s="18"/>
    </row>
    <row r="21" spans="1:7" ht="30" customHeight="1" x14ac:dyDescent="0.4">
      <c r="A21" s="36"/>
      <c r="B21" s="14"/>
      <c r="C21" s="14"/>
      <c r="D21" s="14"/>
      <c r="E21" s="14"/>
      <c r="F21" s="14"/>
      <c r="G21" s="18"/>
    </row>
    <row r="22" spans="1:7" ht="30" customHeight="1" x14ac:dyDescent="0.4">
      <c r="A22" s="36"/>
      <c r="B22" s="14"/>
      <c r="C22" s="14"/>
      <c r="D22" s="14"/>
      <c r="E22" s="14"/>
      <c r="F22" s="14"/>
      <c r="G22" s="18"/>
    </row>
    <row r="23" spans="1:7" ht="30" customHeight="1" x14ac:dyDescent="0.4">
      <c r="A23" s="36"/>
      <c r="B23" s="14"/>
      <c r="C23" s="14"/>
      <c r="D23" s="14"/>
      <c r="E23" s="14"/>
      <c r="F23" s="14"/>
      <c r="G23" s="18"/>
    </row>
    <row r="24" spans="1:7" ht="30" customHeight="1" x14ac:dyDescent="0.4">
      <c r="A24" s="36"/>
      <c r="B24" s="14"/>
      <c r="C24" s="14"/>
      <c r="D24" s="14"/>
      <c r="E24" s="14"/>
      <c r="F24" s="14"/>
      <c r="G24" s="18"/>
    </row>
    <row r="25" spans="1:7" ht="30" customHeight="1" x14ac:dyDescent="0.4">
      <c r="A25" s="36"/>
      <c r="B25" s="14"/>
      <c r="C25" s="14"/>
      <c r="D25" s="14"/>
      <c r="E25" s="14"/>
      <c r="F25" s="14"/>
      <c r="G25" s="18"/>
    </row>
    <row r="26" spans="1:7" ht="30" customHeight="1" thickBot="1" x14ac:dyDescent="0.45">
      <c r="A26" s="37"/>
      <c r="B26" s="19"/>
      <c r="C26" s="19"/>
      <c r="D26" s="19"/>
      <c r="E26" s="19"/>
      <c r="F26" s="19"/>
      <c r="G26" s="20"/>
    </row>
  </sheetData>
  <sheetProtection password="D9A3" sheet="1" objects="1" scenarios="1" selectLockedCells="1"/>
  <mergeCells count="1">
    <mergeCell ref="A1:G2"/>
  </mergeCells>
  <printOptions horizontalCentered="1" verticalCentered="1"/>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12"/>
  <sheetViews>
    <sheetView showZeros="0" topLeftCell="A182" zoomScaleNormal="100" workbookViewId="0">
      <selection activeCell="B6" sqref="B6"/>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13" t="s">
        <v>79</v>
      </c>
      <c r="B1" s="214"/>
      <c r="C1" s="214"/>
      <c r="D1" s="214"/>
      <c r="E1" s="214"/>
      <c r="F1" s="214"/>
      <c r="G1" s="214"/>
      <c r="H1" s="214"/>
      <c r="I1" s="214"/>
      <c r="J1" s="214"/>
      <c r="K1" s="214"/>
      <c r="L1" s="214"/>
      <c r="M1" s="214"/>
      <c r="N1" s="214"/>
      <c r="O1" s="215"/>
      <c r="P1" s="2"/>
      <c r="Q1" s="2"/>
      <c r="R1" s="2"/>
      <c r="S1" s="2"/>
      <c r="T1" s="2"/>
      <c r="U1" s="2"/>
      <c r="V1" s="2"/>
    </row>
    <row r="2" spans="1:25" ht="15" customHeight="1" x14ac:dyDescent="0.4">
      <c r="A2" s="26" t="s">
        <v>30</v>
      </c>
      <c r="B2" s="31">
        <f>'Weekly Menus'!B4</f>
        <v>0</v>
      </c>
      <c r="C2" s="31"/>
      <c r="D2" s="31"/>
      <c r="E2" s="13"/>
      <c r="F2" s="13"/>
      <c r="G2" s="13"/>
      <c r="H2" s="13"/>
      <c r="I2" s="13"/>
      <c r="J2" s="13"/>
      <c r="K2" s="13"/>
      <c r="L2" s="13"/>
      <c r="M2" s="13"/>
      <c r="N2" s="13"/>
      <c r="O2" s="148"/>
      <c r="P2" s="2"/>
      <c r="Q2" s="2"/>
      <c r="R2" s="2"/>
      <c r="S2" s="2"/>
      <c r="T2" s="2"/>
      <c r="U2" s="2"/>
      <c r="V2" s="2"/>
      <c r="W2" s="2"/>
      <c r="X2" s="2"/>
      <c r="Y2" s="2"/>
    </row>
    <row r="3" spans="1:25" ht="15" customHeight="1" thickBot="1" x14ac:dyDescent="0.45">
      <c r="A3" s="26"/>
      <c r="B3" s="13"/>
      <c r="C3" s="13"/>
      <c r="D3" s="13"/>
      <c r="E3" s="13"/>
      <c r="F3" s="13"/>
      <c r="G3" s="13"/>
      <c r="H3" s="13"/>
      <c r="I3" s="13"/>
      <c r="J3" s="13"/>
      <c r="K3" s="13"/>
      <c r="L3" s="13"/>
      <c r="M3" s="13"/>
      <c r="N3" s="13"/>
      <c r="O3" s="148"/>
      <c r="P3" s="2"/>
      <c r="Q3" s="2"/>
      <c r="R3" s="2"/>
      <c r="S3" s="2"/>
      <c r="T3" s="2"/>
      <c r="U3" s="2"/>
      <c r="V3" s="2"/>
      <c r="W3" s="2"/>
      <c r="X3" s="2"/>
      <c r="Y3" s="2"/>
    </row>
    <row r="4" spans="1:25" ht="18.45" x14ac:dyDescent="0.5">
      <c r="A4" s="216" t="s">
        <v>6</v>
      </c>
      <c r="B4" s="217"/>
      <c r="C4" s="217"/>
      <c r="D4" s="217"/>
      <c r="E4" s="217"/>
      <c r="F4" s="217"/>
      <c r="G4" s="217"/>
      <c r="H4" s="217"/>
      <c r="I4" s="217"/>
      <c r="J4" s="217"/>
      <c r="K4" s="217"/>
      <c r="L4" s="217"/>
      <c r="M4" s="217"/>
      <c r="N4" s="217"/>
      <c r="O4" s="218"/>
      <c r="P4" s="2"/>
      <c r="Q4" s="2"/>
      <c r="R4" s="2"/>
      <c r="S4" s="2"/>
      <c r="T4" s="2"/>
      <c r="U4" s="2"/>
      <c r="V4" s="2"/>
    </row>
    <row r="5" spans="1:25" ht="45" customHeight="1" x14ac:dyDescent="0.4">
      <c r="A5" s="5" t="s">
        <v>12</v>
      </c>
      <c r="B5" s="4" t="s">
        <v>65</v>
      </c>
      <c r="C5" s="138" t="s">
        <v>70</v>
      </c>
      <c r="D5" s="138" t="s">
        <v>59</v>
      </c>
      <c r="E5" s="139" t="s">
        <v>67</v>
      </c>
      <c r="F5" s="196" t="s">
        <v>85</v>
      </c>
      <c r="G5" s="140" t="s">
        <v>2</v>
      </c>
      <c r="H5" s="141" t="s">
        <v>64</v>
      </c>
      <c r="I5" s="142" t="s">
        <v>33</v>
      </c>
      <c r="J5" s="143" t="s">
        <v>68</v>
      </c>
      <c r="K5" s="144" t="s">
        <v>69</v>
      </c>
      <c r="L5" s="145" t="s">
        <v>71</v>
      </c>
      <c r="M5" s="146" t="s">
        <v>5</v>
      </c>
      <c r="N5" s="147" t="s">
        <v>60</v>
      </c>
      <c r="O5" s="149" t="s">
        <v>61</v>
      </c>
      <c r="P5" s="2"/>
      <c r="Q5" s="2"/>
      <c r="R5" s="2"/>
      <c r="S5" s="2"/>
      <c r="T5" s="2"/>
      <c r="U5" s="2"/>
      <c r="V5" s="2"/>
    </row>
    <row r="6" spans="1:25" ht="15" customHeight="1" x14ac:dyDescent="0.4">
      <c r="A6" s="28">
        <f>'Weekly Menus'!A7</f>
        <v>0</v>
      </c>
      <c r="B6" s="96"/>
      <c r="C6" s="41"/>
      <c r="D6" s="41"/>
      <c r="E6" s="41"/>
      <c r="F6" s="41"/>
      <c r="G6" s="41"/>
      <c r="H6" s="115"/>
      <c r="I6" s="115"/>
      <c r="J6" s="116"/>
      <c r="K6" s="116"/>
      <c r="L6" s="116"/>
      <c r="M6" s="116"/>
      <c r="N6" s="117">
        <f>IF(I205+J205+K205+M205&gt;=2,I6+J6+K6+L6+M6,I6+J6+K6+M6)</f>
        <v>0</v>
      </c>
      <c r="O6" s="150">
        <f>IF(I205+J205+K205+M205&lt;2,L6," ")</f>
        <v>0</v>
      </c>
      <c r="P6" s="2"/>
      <c r="Q6" s="2"/>
      <c r="R6" s="2"/>
      <c r="S6" s="2"/>
      <c r="T6" s="2"/>
      <c r="U6" s="2"/>
      <c r="V6" s="2"/>
    </row>
    <row r="7" spans="1:25" ht="15" customHeight="1" x14ac:dyDescent="0.4">
      <c r="A7" s="28">
        <f>'Weekly Menus'!A8</f>
        <v>0</v>
      </c>
      <c r="B7" s="96"/>
      <c r="C7" s="41"/>
      <c r="D7" s="41"/>
      <c r="E7" s="41"/>
      <c r="F7" s="41"/>
      <c r="G7" s="41"/>
      <c r="H7" s="115"/>
      <c r="I7" s="115"/>
      <c r="J7" s="116"/>
      <c r="K7" s="116"/>
      <c r="L7" s="116"/>
      <c r="M7" s="116"/>
      <c r="N7" s="117">
        <f>IF(I205+J205+K205+M205&gt;=2,I7+J7+K7+L7+M7,I7+J7+K7+M7)</f>
        <v>0</v>
      </c>
      <c r="O7" s="150">
        <f>IF(I205+J205+K205+M205&lt;2,L7," ")</f>
        <v>0</v>
      </c>
      <c r="P7" s="2"/>
      <c r="Q7" s="2"/>
      <c r="R7" s="2"/>
      <c r="S7" s="2"/>
      <c r="T7" s="2"/>
      <c r="U7" s="2"/>
      <c r="V7" s="2" t="s">
        <v>83</v>
      </c>
    </row>
    <row r="8" spans="1:25" ht="15" customHeight="1" x14ac:dyDescent="0.4">
      <c r="A8" s="28">
        <f>'Weekly Menus'!A9</f>
        <v>0</v>
      </c>
      <c r="B8" s="96"/>
      <c r="C8" s="41"/>
      <c r="D8" s="41"/>
      <c r="E8" s="41"/>
      <c r="F8" s="41"/>
      <c r="G8" s="41"/>
      <c r="H8" s="115"/>
      <c r="I8" s="115"/>
      <c r="J8" s="116"/>
      <c r="K8" s="116"/>
      <c r="L8" s="116"/>
      <c r="M8" s="116"/>
      <c r="N8" s="117">
        <f>IF(I205+J205+K205+M205&gt;=2,I8+J8+K8+L8+M8,I8+J8+K8+M8)</f>
        <v>0</v>
      </c>
      <c r="O8" s="150">
        <f>IF(I205+J205+K205+M205&lt;2,L8," ")</f>
        <v>0</v>
      </c>
      <c r="P8" s="2"/>
      <c r="Q8" s="2"/>
      <c r="R8" s="2"/>
      <c r="S8" s="2"/>
      <c r="T8" s="2"/>
      <c r="U8" s="2"/>
      <c r="V8" s="2" t="s">
        <v>84</v>
      </c>
    </row>
    <row r="9" spans="1:25" ht="15" customHeight="1" x14ac:dyDescent="0.4">
      <c r="A9" s="28">
        <f>'Weekly Menus'!A10</f>
        <v>0</v>
      </c>
      <c r="B9" s="96"/>
      <c r="C9" s="41"/>
      <c r="D9" s="41"/>
      <c r="E9" s="41"/>
      <c r="F9" s="41"/>
      <c r="G9" s="41"/>
      <c r="H9" s="115"/>
      <c r="I9" s="115"/>
      <c r="J9" s="116"/>
      <c r="K9" s="116"/>
      <c r="L9" s="116"/>
      <c r="M9" s="116"/>
      <c r="N9" s="117">
        <f>IF(I205+J205+K205+M205&gt;=2,I9+J9+K9+L9+M9,I9+J9+K9+M9)</f>
        <v>0</v>
      </c>
      <c r="O9" s="150">
        <f>IF(I205+J205+K205+M205&lt;2,L9," ")</f>
        <v>0</v>
      </c>
      <c r="P9" s="2"/>
      <c r="Q9" s="2"/>
      <c r="R9" s="2"/>
      <c r="S9" s="2"/>
      <c r="T9" s="2"/>
      <c r="U9" s="2"/>
      <c r="V9" s="2"/>
    </row>
    <row r="10" spans="1:25" ht="15" customHeight="1" x14ac:dyDescent="0.4">
      <c r="A10" s="28">
        <f>'Weekly Menus'!A11</f>
        <v>0</v>
      </c>
      <c r="B10" s="96"/>
      <c r="C10" s="41"/>
      <c r="D10" s="41"/>
      <c r="E10" s="41"/>
      <c r="F10" s="41"/>
      <c r="G10" s="41"/>
      <c r="H10" s="115"/>
      <c r="I10" s="115"/>
      <c r="J10" s="116"/>
      <c r="K10" s="116"/>
      <c r="L10" s="116"/>
      <c r="M10" s="116"/>
      <c r="N10" s="117">
        <f>IF(I205+J205+K205+M205&gt;=2,I10+J10+K10+L10+M10,I10+J10+K10+M10)</f>
        <v>0</v>
      </c>
      <c r="O10" s="150">
        <f>IF(I205+J205+K205+M205&lt;2,L10," ")</f>
        <v>0</v>
      </c>
      <c r="P10" s="2"/>
      <c r="Q10" s="2"/>
      <c r="R10" s="2"/>
      <c r="S10" s="2"/>
      <c r="T10" s="2"/>
      <c r="U10" s="2"/>
      <c r="V10" s="2"/>
    </row>
    <row r="11" spans="1:25" ht="15" customHeight="1" x14ac:dyDescent="0.4">
      <c r="A11" s="28">
        <f>'Weekly Menus'!A12</f>
        <v>0</v>
      </c>
      <c r="B11" s="96"/>
      <c r="C11" s="41"/>
      <c r="D11" s="41"/>
      <c r="E11" s="41"/>
      <c r="F11" s="41"/>
      <c r="G11" s="41"/>
      <c r="H11" s="115"/>
      <c r="I11" s="115"/>
      <c r="J11" s="116"/>
      <c r="K11" s="116"/>
      <c r="L11" s="116"/>
      <c r="M11" s="116"/>
      <c r="N11" s="117">
        <f>IF(I205+J205+K205+M205&gt;=2,I11+J11+K11+L11+M11,I11+J11+K11+M11)</f>
        <v>0</v>
      </c>
      <c r="O11" s="150">
        <f>IF(I205+J205+K205+M205&lt;2,L11," ")</f>
        <v>0</v>
      </c>
      <c r="P11" s="2"/>
      <c r="Q11" s="2"/>
      <c r="R11" s="2"/>
      <c r="S11" s="2"/>
      <c r="T11" s="2"/>
      <c r="U11" s="2"/>
      <c r="V11" s="2"/>
    </row>
    <row r="12" spans="1:25" ht="15" customHeight="1" x14ac:dyDescent="0.4">
      <c r="A12" s="28">
        <f>'Weekly Menus'!A13</f>
        <v>0</v>
      </c>
      <c r="B12" s="97"/>
      <c r="C12" s="41"/>
      <c r="D12" s="41"/>
      <c r="E12" s="41"/>
      <c r="F12" s="41"/>
      <c r="G12" s="41"/>
      <c r="H12" s="115"/>
      <c r="I12" s="115"/>
      <c r="J12" s="116"/>
      <c r="K12" s="116"/>
      <c r="L12" s="116"/>
      <c r="M12" s="116"/>
      <c r="N12" s="117">
        <f>IF(I205+J205+K205+M205&gt;=2,I12+J12+K12+L12+M12,I12+J12+K12+M12)</f>
        <v>0</v>
      </c>
      <c r="O12" s="150">
        <f>IF(I205+J205+K205+M205&lt;2,L12," ")</f>
        <v>0</v>
      </c>
      <c r="P12" s="2"/>
      <c r="Q12" s="2"/>
      <c r="R12" s="2"/>
      <c r="S12" s="2"/>
      <c r="T12" s="2"/>
      <c r="U12" s="2"/>
      <c r="V12" s="2"/>
    </row>
    <row r="13" spans="1:25" ht="15" customHeight="1" x14ac:dyDescent="0.4">
      <c r="A13" s="28">
        <f>'Weekly Menus'!A14</f>
        <v>0</v>
      </c>
      <c r="B13" s="96"/>
      <c r="C13" s="41"/>
      <c r="D13" s="41"/>
      <c r="E13" s="41"/>
      <c r="F13" s="41"/>
      <c r="G13" s="41"/>
      <c r="H13" s="115"/>
      <c r="I13" s="115"/>
      <c r="J13" s="116"/>
      <c r="K13" s="116"/>
      <c r="L13" s="116"/>
      <c r="M13" s="116"/>
      <c r="N13" s="117">
        <f>IF(I205+J205+K205+M205&gt;=2,I13+J13+K13+L13+M13,I13+J13+K13+M13)</f>
        <v>0</v>
      </c>
      <c r="O13" s="150">
        <f>IF(I205+J205+K205+M205&lt;2,L13," ")</f>
        <v>0</v>
      </c>
      <c r="P13" s="2"/>
      <c r="Q13" s="2"/>
      <c r="R13" s="2"/>
      <c r="S13" s="2"/>
      <c r="T13" s="2"/>
      <c r="U13" s="2"/>
      <c r="V13" s="2"/>
    </row>
    <row r="14" spans="1:25" ht="15" customHeight="1" x14ac:dyDescent="0.4">
      <c r="A14" s="28">
        <f>'Weekly Menus'!A15</f>
        <v>0</v>
      </c>
      <c r="B14" s="96"/>
      <c r="C14" s="41"/>
      <c r="D14" s="41"/>
      <c r="E14" s="41"/>
      <c r="F14" s="41"/>
      <c r="G14" s="41"/>
      <c r="H14" s="115"/>
      <c r="I14" s="115"/>
      <c r="J14" s="116"/>
      <c r="K14" s="116"/>
      <c r="L14" s="116"/>
      <c r="M14" s="116"/>
      <c r="N14" s="117">
        <f>IF(I205+J205+K205+M205&gt;=2,I14+J14+K14+L14+M14,I14+J14+K14+M14)</f>
        <v>0</v>
      </c>
      <c r="O14" s="150">
        <f>IF(I205+J205+K205+M205&lt;2,L14," ")</f>
        <v>0</v>
      </c>
      <c r="P14" s="2"/>
      <c r="Q14" s="2"/>
      <c r="R14" s="2"/>
      <c r="S14" s="2"/>
      <c r="T14" s="2"/>
      <c r="U14" s="2"/>
      <c r="V14" s="2"/>
    </row>
    <row r="15" spans="1:25" ht="15" customHeight="1" x14ac:dyDescent="0.4">
      <c r="A15" s="28">
        <f>'Weekly Menus'!A16</f>
        <v>0</v>
      </c>
      <c r="B15" s="96"/>
      <c r="C15" s="41"/>
      <c r="D15" s="41"/>
      <c r="E15" s="41"/>
      <c r="F15" s="41"/>
      <c r="G15" s="41"/>
      <c r="H15" s="115"/>
      <c r="I15" s="115"/>
      <c r="J15" s="116"/>
      <c r="K15" s="116"/>
      <c r="L15" s="116"/>
      <c r="M15" s="116"/>
      <c r="N15" s="117">
        <f>IF(I205+J205+K205+M205&gt;=2,I15+J15+K15+L15+M15,I15+J15+K15+M15)</f>
        <v>0</v>
      </c>
      <c r="O15" s="150">
        <f>IF(I205+J205+K205+M205&lt;2,L15," ")</f>
        <v>0</v>
      </c>
      <c r="P15" s="2"/>
      <c r="Q15" s="2"/>
      <c r="R15" s="2"/>
      <c r="S15" s="2"/>
      <c r="T15" s="2"/>
      <c r="U15" s="2"/>
      <c r="V15" s="2"/>
    </row>
    <row r="16" spans="1:25" ht="15" customHeight="1" x14ac:dyDescent="0.4">
      <c r="A16" s="28">
        <f>'Weekly Menus'!A17</f>
        <v>0</v>
      </c>
      <c r="B16" s="98"/>
      <c r="C16" s="41"/>
      <c r="D16" s="41"/>
      <c r="E16" s="41"/>
      <c r="F16" s="41"/>
      <c r="G16" s="41"/>
      <c r="H16" s="115"/>
      <c r="I16" s="115"/>
      <c r="J16" s="116"/>
      <c r="K16" s="116"/>
      <c r="L16" s="116"/>
      <c r="M16" s="116"/>
      <c r="N16" s="117">
        <f>IF(I205+J205+K205+M205&gt;=2,I16+J16+K16+L16+M16,I16+J16+K16+M16)</f>
        <v>0</v>
      </c>
      <c r="O16" s="150">
        <f>IF(I205+J205+K205+M205&lt;2,L16," ")</f>
        <v>0</v>
      </c>
      <c r="P16" s="2"/>
      <c r="Q16" s="2"/>
      <c r="R16" s="2"/>
      <c r="S16" s="2"/>
      <c r="T16" s="2"/>
      <c r="U16" s="2"/>
      <c r="V16" s="2"/>
    </row>
    <row r="17" spans="1:25" ht="15" customHeight="1" x14ac:dyDescent="0.4">
      <c r="A17" s="28">
        <f>'Weekly Menus'!A18</f>
        <v>0</v>
      </c>
      <c r="B17" s="98"/>
      <c r="C17" s="41"/>
      <c r="D17" s="41"/>
      <c r="E17" s="41"/>
      <c r="F17" s="41"/>
      <c r="G17" s="41"/>
      <c r="H17" s="115"/>
      <c r="I17" s="115"/>
      <c r="J17" s="116"/>
      <c r="K17" s="116"/>
      <c r="L17" s="116"/>
      <c r="M17" s="116"/>
      <c r="N17" s="117">
        <f>IF(I205+J205+K205+M205&gt;=2,I17+J17+K17+L17+M17,I17+J17+K17+M17)</f>
        <v>0</v>
      </c>
      <c r="O17" s="150">
        <f>IF(I205+J205+K205+M205&lt;2,L17," ")</f>
        <v>0</v>
      </c>
      <c r="P17" s="2"/>
      <c r="Q17" s="2"/>
      <c r="R17" s="2"/>
      <c r="S17" s="2"/>
      <c r="T17" s="2"/>
      <c r="U17" s="2"/>
      <c r="V17" s="2"/>
    </row>
    <row r="18" spans="1:25" ht="15" customHeight="1" x14ac:dyDescent="0.4">
      <c r="A18" s="28">
        <f>'Weekly Menus'!A19</f>
        <v>0</v>
      </c>
      <c r="B18" s="98"/>
      <c r="C18" s="41"/>
      <c r="D18" s="41"/>
      <c r="E18" s="41"/>
      <c r="F18" s="41"/>
      <c r="G18" s="41"/>
      <c r="H18" s="115"/>
      <c r="I18" s="115"/>
      <c r="J18" s="116"/>
      <c r="K18" s="116"/>
      <c r="L18" s="116"/>
      <c r="M18" s="116"/>
      <c r="N18" s="117">
        <f>IF(I205+J205+K205+M205&gt;=2,I18+J18+K18+L18+M18,I18+J18+K18+M18)</f>
        <v>0</v>
      </c>
      <c r="O18" s="150">
        <f>IF(I205+J205+K205+M205&lt;2,L18," ")</f>
        <v>0</v>
      </c>
      <c r="P18" s="2"/>
      <c r="Q18" s="2"/>
      <c r="R18" s="2"/>
      <c r="S18" s="2"/>
      <c r="T18" s="2"/>
      <c r="U18" s="2"/>
      <c r="V18" s="2"/>
    </row>
    <row r="19" spans="1:25" ht="15" customHeight="1" x14ac:dyDescent="0.4">
      <c r="A19" s="28">
        <f>'Weekly Menus'!A20</f>
        <v>0</v>
      </c>
      <c r="B19" s="98"/>
      <c r="C19" s="41"/>
      <c r="D19" s="41"/>
      <c r="E19" s="41"/>
      <c r="F19" s="41"/>
      <c r="G19" s="41"/>
      <c r="H19" s="115"/>
      <c r="I19" s="115"/>
      <c r="J19" s="116"/>
      <c r="K19" s="116"/>
      <c r="L19" s="116"/>
      <c r="M19" s="116"/>
      <c r="N19" s="117">
        <f>IF(I205+J205+K205+M205&gt;=2,I19+J19+K19+L19+M19,I19+J19+K19+M19)</f>
        <v>0</v>
      </c>
      <c r="O19" s="150">
        <f>IF(I205+J205+K205+M205&lt;2,L19," ")</f>
        <v>0</v>
      </c>
      <c r="P19" s="2"/>
      <c r="Q19" s="2"/>
      <c r="R19" s="2"/>
      <c r="S19" s="2"/>
      <c r="T19" s="2"/>
      <c r="U19" s="2"/>
      <c r="V19" s="2"/>
    </row>
    <row r="20" spans="1:25" ht="15" customHeight="1" x14ac:dyDescent="0.4">
      <c r="A20" s="28">
        <f>'Weekly Menus'!A21</f>
        <v>0</v>
      </c>
      <c r="B20" s="98"/>
      <c r="C20" s="41"/>
      <c r="D20" s="41"/>
      <c r="E20" s="41"/>
      <c r="F20" s="41"/>
      <c r="G20" s="41"/>
      <c r="H20" s="115"/>
      <c r="I20" s="115"/>
      <c r="J20" s="116"/>
      <c r="K20" s="116"/>
      <c r="L20" s="116"/>
      <c r="M20" s="116"/>
      <c r="N20" s="117">
        <f>IF(I205+J205+K205+M205&gt;=2,I20+J20+K20+L20+M20,I20+J20+K20+M20)</f>
        <v>0</v>
      </c>
      <c r="O20" s="150">
        <f>IF(I205+J205+K205+M205&lt;2,L20," ")</f>
        <v>0</v>
      </c>
      <c r="P20" s="2"/>
      <c r="Q20" s="2"/>
      <c r="R20" s="2"/>
      <c r="S20" s="2"/>
      <c r="T20" s="2"/>
      <c r="U20" s="2"/>
      <c r="V20" s="2"/>
    </row>
    <row r="21" spans="1:25" ht="15" customHeight="1" x14ac:dyDescent="0.4">
      <c r="A21" s="28">
        <f>'Weekly Menus'!A22</f>
        <v>0</v>
      </c>
      <c r="B21" s="98"/>
      <c r="C21" s="41"/>
      <c r="D21" s="41"/>
      <c r="E21" s="41"/>
      <c r="F21" s="41"/>
      <c r="G21" s="41"/>
      <c r="H21" s="115"/>
      <c r="I21" s="115"/>
      <c r="J21" s="116"/>
      <c r="K21" s="116"/>
      <c r="L21" s="116"/>
      <c r="M21" s="116"/>
      <c r="N21" s="117">
        <f>IF(I205+J205+K205+M205&gt;=2,I21+J21+K21+L21+M21,I21+J21+K21+M21)</f>
        <v>0</v>
      </c>
      <c r="O21" s="150">
        <f>IF(I205+J205+K205+M205&lt;2,L21," ")</f>
        <v>0</v>
      </c>
      <c r="P21" s="2"/>
      <c r="Q21" s="2"/>
      <c r="R21" s="2"/>
      <c r="S21" s="2"/>
      <c r="T21" s="2"/>
      <c r="U21" s="2"/>
      <c r="V21" s="2"/>
    </row>
    <row r="22" spans="1:25" ht="15" customHeight="1" x14ac:dyDescent="0.4">
      <c r="A22" s="28">
        <f>'Weekly Menus'!A23</f>
        <v>0</v>
      </c>
      <c r="B22" s="98"/>
      <c r="C22" s="41"/>
      <c r="D22" s="41"/>
      <c r="E22" s="41"/>
      <c r="F22" s="41"/>
      <c r="G22" s="41"/>
      <c r="H22" s="115"/>
      <c r="I22" s="115"/>
      <c r="J22" s="116"/>
      <c r="K22" s="116"/>
      <c r="L22" s="116"/>
      <c r="M22" s="116"/>
      <c r="N22" s="117">
        <f>IF(I205+J205+K205+M205&gt;=2,I22+J22+K22+L22+M22,I22+J22+K22+M22)</f>
        <v>0</v>
      </c>
      <c r="O22" s="150">
        <f>IF(I205+J205+K205+M205&lt;2,L22," ")</f>
        <v>0</v>
      </c>
      <c r="P22" s="2"/>
      <c r="Q22" s="2"/>
      <c r="R22" s="2"/>
      <c r="S22" s="2"/>
      <c r="T22" s="2"/>
      <c r="U22" s="2"/>
      <c r="V22" s="2"/>
    </row>
    <row r="23" spans="1:25" ht="15" customHeight="1" x14ac:dyDescent="0.4">
      <c r="A23" s="28">
        <f>'Weekly Menus'!A24</f>
        <v>0</v>
      </c>
      <c r="B23" s="98"/>
      <c r="C23" s="41"/>
      <c r="D23" s="41"/>
      <c r="E23" s="41"/>
      <c r="F23" s="41"/>
      <c r="G23" s="41"/>
      <c r="H23" s="115"/>
      <c r="I23" s="115"/>
      <c r="J23" s="116"/>
      <c r="K23" s="116"/>
      <c r="L23" s="116"/>
      <c r="M23" s="116"/>
      <c r="N23" s="117">
        <f>IF(I205+J205+K205+M205&gt;=2,I23+J23+K23+L23+M23,I23+J23+K23+M23)</f>
        <v>0</v>
      </c>
      <c r="O23" s="150">
        <f>IF(I205+J205+K205+M205&lt;2,L23," ")</f>
        <v>0</v>
      </c>
      <c r="P23" s="2"/>
      <c r="Q23" s="2"/>
      <c r="R23" s="2"/>
      <c r="S23" s="2"/>
      <c r="T23" s="2"/>
      <c r="U23" s="2"/>
      <c r="V23" s="2"/>
    </row>
    <row r="24" spans="1:25" ht="15" customHeight="1" x14ac:dyDescent="0.4">
      <c r="A24" s="28">
        <f>'Weekly Menus'!A25</f>
        <v>0</v>
      </c>
      <c r="B24" s="98"/>
      <c r="C24" s="41"/>
      <c r="D24" s="41"/>
      <c r="E24" s="41"/>
      <c r="F24" s="41"/>
      <c r="G24" s="41"/>
      <c r="H24" s="115"/>
      <c r="I24" s="115"/>
      <c r="J24" s="116"/>
      <c r="K24" s="116"/>
      <c r="L24" s="116"/>
      <c r="M24" s="116"/>
      <c r="N24" s="117">
        <f>IF(I205+J205+K205+M205&gt;=2,I24+J24+K24+L24+M24,I24+J24+K24+M24)</f>
        <v>0</v>
      </c>
      <c r="O24" s="150">
        <f>IF(I205+J205+K205+M205&lt;2,L24," ")</f>
        <v>0</v>
      </c>
      <c r="P24" s="2"/>
      <c r="Q24" s="2"/>
      <c r="R24" s="2"/>
      <c r="S24" s="2"/>
      <c r="T24" s="2"/>
      <c r="U24" s="2"/>
      <c r="V24" s="2"/>
    </row>
    <row r="25" spans="1:25" ht="15" customHeight="1" x14ac:dyDescent="0.4">
      <c r="A25" s="28">
        <f>'Weekly Menus'!A26</f>
        <v>0</v>
      </c>
      <c r="B25" s="98"/>
      <c r="C25" s="41"/>
      <c r="D25" s="41"/>
      <c r="E25" s="41"/>
      <c r="F25" s="41"/>
      <c r="G25" s="41"/>
      <c r="H25" s="115"/>
      <c r="I25" s="115"/>
      <c r="J25" s="116"/>
      <c r="K25" s="116"/>
      <c r="L25" s="116"/>
      <c r="M25" s="116"/>
      <c r="N25" s="117">
        <f>IF(I205+J205+K205+M205&gt;=2,I25+J25+K25+L25+M25,I25+J25+K25+M25)</f>
        <v>0</v>
      </c>
      <c r="O25" s="150">
        <f>IF(I205+J205+K205+M205&lt;2,L25," ")</f>
        <v>0</v>
      </c>
      <c r="P25" s="2"/>
      <c r="Q25" s="2"/>
      <c r="R25" s="2"/>
      <c r="S25" s="2"/>
      <c r="T25" s="2"/>
      <c r="U25" s="2"/>
      <c r="V25" s="2"/>
    </row>
    <row r="26" spans="1:25" x14ac:dyDescent="0.4">
      <c r="A26" s="219" t="s">
        <v>17</v>
      </c>
      <c r="B26" s="220"/>
      <c r="C26" s="109"/>
      <c r="D26" s="9">
        <f>SUM(D6:D25)</f>
        <v>0</v>
      </c>
      <c r="E26" s="10">
        <f>SUM(E6:E25,C6:C25)</f>
        <v>0</v>
      </c>
      <c r="F26" s="121">
        <f>SUMIF(F6:F25,"yes",E6:E25)</f>
        <v>0</v>
      </c>
      <c r="G26" s="11">
        <f>SUM(G6:G25,N6:N25)</f>
        <v>0</v>
      </c>
      <c r="H26" s="110">
        <f>SUM(H6:H25)</f>
        <v>0</v>
      </c>
      <c r="I26" s="130">
        <f>SUM(I6:I25)</f>
        <v>0</v>
      </c>
      <c r="J26" s="112">
        <f t="shared" ref="J26:M26" si="0">SUM(J6:J25)</f>
        <v>0</v>
      </c>
      <c r="K26" s="131">
        <f t="shared" si="0"/>
        <v>0</v>
      </c>
      <c r="L26" s="132">
        <f t="shared" si="0"/>
        <v>0</v>
      </c>
      <c r="M26" s="133">
        <f t="shared" si="0"/>
        <v>0</v>
      </c>
      <c r="N26" s="109"/>
      <c r="O26" s="151">
        <f t="shared" ref="O26" si="1">SUM(O6:O25)</f>
        <v>0</v>
      </c>
      <c r="P26" s="2"/>
      <c r="Q26" s="2"/>
      <c r="R26" s="2"/>
      <c r="S26" s="2"/>
      <c r="T26" s="2"/>
      <c r="U26" s="2"/>
      <c r="V26" s="2"/>
    </row>
    <row r="27" spans="1:25" ht="29.15" x14ac:dyDescent="0.4">
      <c r="A27" s="221" t="s">
        <v>15</v>
      </c>
      <c r="B27" s="222"/>
      <c r="C27" s="109"/>
      <c r="D27" s="109"/>
      <c r="E27" s="7" t="s">
        <v>66</v>
      </c>
      <c r="F27" s="128"/>
      <c r="G27" s="7" t="s">
        <v>18</v>
      </c>
      <c r="H27" s="7" t="s">
        <v>18</v>
      </c>
      <c r="I27" s="8"/>
      <c r="J27" s="8"/>
      <c r="K27" s="8"/>
      <c r="L27" s="8"/>
      <c r="M27" s="8"/>
      <c r="N27" s="8"/>
      <c r="O27" s="152"/>
      <c r="P27" s="2"/>
      <c r="Q27" s="2"/>
      <c r="R27" s="2"/>
      <c r="S27" s="2"/>
      <c r="T27" s="2"/>
      <c r="U27" s="2"/>
      <c r="V27" s="2"/>
    </row>
    <row r="28" spans="1:25" ht="15.75" customHeight="1" thickBot="1" x14ac:dyDescent="0.45">
      <c r="A28" s="223" t="s">
        <v>13</v>
      </c>
      <c r="B28" s="224"/>
      <c r="C28" s="3"/>
      <c r="D28" s="3"/>
      <c r="E28" s="153" t="str">
        <f t="shared" ref="E28" si="2">IF(E26&gt;=1,"Yes","No")</f>
        <v>No</v>
      </c>
      <c r="F28" s="158"/>
      <c r="G28" s="153" t="str">
        <f>IF(G26&gt;=1,"Yes","No")</f>
        <v>No</v>
      </c>
      <c r="H28" s="153" t="str">
        <f>IF(H26&gt;=1,"Yes","No")</f>
        <v>No</v>
      </c>
      <c r="I28" s="154"/>
      <c r="J28" s="154"/>
      <c r="K28" s="154"/>
      <c r="L28" s="154"/>
      <c r="M28" s="154"/>
      <c r="N28" s="3"/>
      <c r="O28" s="155"/>
      <c r="P28" s="2"/>
      <c r="Q28" s="2"/>
      <c r="R28" s="2"/>
      <c r="S28" s="2"/>
      <c r="T28" s="2"/>
      <c r="U28" s="2"/>
      <c r="V28" s="2"/>
    </row>
    <row r="29" spans="1:25" s="12" customFormat="1" ht="15.75" customHeight="1" thickBot="1" x14ac:dyDescent="0.45">
      <c r="A29" s="174"/>
      <c r="B29" s="174"/>
      <c r="C29" s="174"/>
      <c r="D29" s="174"/>
      <c r="E29" s="174"/>
      <c r="F29" s="174"/>
      <c r="G29" s="174"/>
      <c r="H29" s="174"/>
      <c r="I29" s="175"/>
      <c r="J29" s="175"/>
      <c r="K29" s="175"/>
      <c r="L29" s="175"/>
      <c r="M29" s="175"/>
      <c r="N29" s="174"/>
      <c r="O29" s="174"/>
      <c r="P29" s="2"/>
      <c r="Q29" s="2"/>
      <c r="R29" s="2"/>
      <c r="S29" s="2"/>
      <c r="T29" s="2"/>
      <c r="U29" s="2"/>
      <c r="V29" s="2"/>
    </row>
    <row r="30" spans="1:25" ht="18.45" x14ac:dyDescent="0.4">
      <c r="A30" s="213" t="s">
        <v>79</v>
      </c>
      <c r="B30" s="214"/>
      <c r="C30" s="214"/>
      <c r="D30" s="214"/>
      <c r="E30" s="214"/>
      <c r="F30" s="214"/>
      <c r="G30" s="214"/>
      <c r="H30" s="214"/>
      <c r="I30" s="214"/>
      <c r="J30" s="214"/>
      <c r="K30" s="214"/>
      <c r="L30" s="214"/>
      <c r="M30" s="214"/>
      <c r="N30" s="214"/>
      <c r="O30" s="215"/>
      <c r="P30" s="2"/>
      <c r="Q30" s="2"/>
      <c r="R30" s="2"/>
      <c r="S30" s="2"/>
      <c r="T30" s="2"/>
      <c r="U30" s="2"/>
      <c r="V30" s="2"/>
      <c r="W30" s="2"/>
      <c r="X30" s="2"/>
      <c r="Y30" s="2"/>
    </row>
    <row r="31" spans="1:25" x14ac:dyDescent="0.4">
      <c r="A31" s="118" t="s">
        <v>30</v>
      </c>
      <c r="B31" s="119">
        <f>'Weekly Menus'!B4</f>
        <v>0</v>
      </c>
      <c r="C31" s="119"/>
      <c r="D31" s="119"/>
      <c r="E31" s="50"/>
      <c r="F31" s="50"/>
      <c r="G31" s="50"/>
      <c r="H31" s="50"/>
      <c r="I31" s="50"/>
      <c r="J31" s="50"/>
      <c r="K31" s="50"/>
      <c r="L31" s="50"/>
      <c r="M31" s="50"/>
      <c r="N31" s="50"/>
      <c r="O31" s="51"/>
      <c r="P31" s="75"/>
      <c r="Q31" s="75"/>
    </row>
    <row r="32" spans="1:25" ht="15" thickBot="1" x14ac:dyDescent="0.45">
      <c r="A32" s="176"/>
      <c r="B32" s="177"/>
      <c r="C32" s="177"/>
      <c r="D32" s="177"/>
      <c r="E32" s="177"/>
      <c r="F32" s="177"/>
      <c r="G32" s="177"/>
      <c r="H32" s="177"/>
      <c r="I32" s="177"/>
      <c r="J32" s="177"/>
      <c r="K32" s="177"/>
      <c r="L32" s="177"/>
      <c r="M32" s="177"/>
      <c r="N32" s="177"/>
      <c r="O32" s="178"/>
      <c r="P32" s="75"/>
      <c r="Q32" s="75"/>
    </row>
    <row r="33" spans="1:15" ht="18.45" x14ac:dyDescent="0.5">
      <c r="A33" s="210" t="s">
        <v>7</v>
      </c>
      <c r="B33" s="211"/>
      <c r="C33" s="211"/>
      <c r="D33" s="211"/>
      <c r="E33" s="211"/>
      <c r="F33" s="211"/>
      <c r="G33" s="211"/>
      <c r="H33" s="211"/>
      <c r="I33" s="211"/>
      <c r="J33" s="211"/>
      <c r="K33" s="211"/>
      <c r="L33" s="211"/>
      <c r="M33" s="211"/>
      <c r="N33" s="211"/>
      <c r="O33" s="212"/>
    </row>
    <row r="34" spans="1:15" ht="45" customHeight="1" x14ac:dyDescent="0.4">
      <c r="A34" s="5" t="s">
        <v>12</v>
      </c>
      <c r="B34" s="4" t="s">
        <v>65</v>
      </c>
      <c r="C34" s="138" t="s">
        <v>70</v>
      </c>
      <c r="D34" s="138" t="s">
        <v>59</v>
      </c>
      <c r="E34" s="139" t="s">
        <v>67</v>
      </c>
      <c r="F34" s="196" t="s">
        <v>85</v>
      </c>
      <c r="G34" s="140" t="s">
        <v>2</v>
      </c>
      <c r="H34" s="141" t="s">
        <v>64</v>
      </c>
      <c r="I34" s="142" t="s">
        <v>33</v>
      </c>
      <c r="J34" s="143" t="s">
        <v>68</v>
      </c>
      <c r="K34" s="144" t="s">
        <v>69</v>
      </c>
      <c r="L34" s="145" t="s">
        <v>71</v>
      </c>
      <c r="M34" s="146" t="s">
        <v>5</v>
      </c>
      <c r="N34" s="147" t="s">
        <v>60</v>
      </c>
      <c r="O34" s="149" t="s">
        <v>61</v>
      </c>
    </row>
    <row r="35" spans="1:15" ht="15" customHeight="1" x14ac:dyDescent="0.4">
      <c r="A35" s="120">
        <f>'Weekly Menus'!B7</f>
        <v>0</v>
      </c>
      <c r="B35" s="96"/>
      <c r="C35" s="41"/>
      <c r="D35" s="41"/>
      <c r="E35" s="41"/>
      <c r="F35" s="41"/>
      <c r="G35" s="41"/>
      <c r="H35" s="115"/>
      <c r="I35" s="115"/>
      <c r="J35" s="116"/>
      <c r="K35" s="116"/>
      <c r="L35" s="116"/>
      <c r="M35" s="116"/>
      <c r="N35" s="117">
        <f>IF(I205+J205+K205+M205&gt;=2,I35+J35+K35+L35+M35,I35+J35+K35+M35)</f>
        <v>0</v>
      </c>
      <c r="O35" s="150">
        <f>IF(I205+J205+K205+M205&lt;2,L35," ")</f>
        <v>0</v>
      </c>
    </row>
    <row r="36" spans="1:15" ht="15" customHeight="1" x14ac:dyDescent="0.4">
      <c r="A36" s="120">
        <f>'Weekly Menus'!B8</f>
        <v>0</v>
      </c>
      <c r="B36" s="96"/>
      <c r="C36" s="41"/>
      <c r="D36" s="41"/>
      <c r="E36" s="41"/>
      <c r="F36" s="41"/>
      <c r="G36" s="41"/>
      <c r="H36" s="115"/>
      <c r="I36" s="115"/>
      <c r="J36" s="116"/>
      <c r="K36" s="116"/>
      <c r="L36" s="116"/>
      <c r="M36" s="116"/>
      <c r="N36" s="117">
        <f>IF(I205+J205+K205+M205&gt;=2,I36+J36+K36+L36+M36,I36+J36+K36+M36)</f>
        <v>0</v>
      </c>
      <c r="O36" s="150">
        <f>IF(I205+J205+K205+M205&lt;2,L36," ")</f>
        <v>0</v>
      </c>
    </row>
    <row r="37" spans="1:15" x14ac:dyDescent="0.4">
      <c r="A37" s="120">
        <f>'Weekly Menus'!B9</f>
        <v>0</v>
      </c>
      <c r="B37" s="96"/>
      <c r="C37" s="41"/>
      <c r="D37" s="41"/>
      <c r="E37" s="41"/>
      <c r="F37" s="41"/>
      <c r="G37" s="41"/>
      <c r="H37" s="115"/>
      <c r="I37" s="115"/>
      <c r="J37" s="116"/>
      <c r="K37" s="116"/>
      <c r="L37" s="116"/>
      <c r="M37" s="116"/>
      <c r="N37" s="117">
        <f>IF(I205+J205+K205+M205&gt;=2,I37+J37+K37+L37+M37,I37+J37+K37+M37)</f>
        <v>0</v>
      </c>
      <c r="O37" s="150">
        <f>IF(I205+J205+K205+M205&lt;2,L37," ")</f>
        <v>0</v>
      </c>
    </row>
    <row r="38" spans="1:15" x14ac:dyDescent="0.4">
      <c r="A38" s="120">
        <f>'Weekly Menus'!B10</f>
        <v>0</v>
      </c>
      <c r="B38" s="96"/>
      <c r="C38" s="41"/>
      <c r="D38" s="41"/>
      <c r="E38" s="41"/>
      <c r="F38" s="41"/>
      <c r="G38" s="41"/>
      <c r="H38" s="115"/>
      <c r="I38" s="115"/>
      <c r="J38" s="116"/>
      <c r="K38" s="116"/>
      <c r="L38" s="116"/>
      <c r="M38" s="116"/>
      <c r="N38" s="117">
        <f>IF(I205+J205+K205+M205&gt;=2,I38+J38+K38+L38+M38,I38+J38+K38+M38)</f>
        <v>0</v>
      </c>
      <c r="O38" s="150">
        <f>IF(I205+J205+K205+M205&lt;2,L38," ")</f>
        <v>0</v>
      </c>
    </row>
    <row r="39" spans="1:15" x14ac:dyDescent="0.4">
      <c r="A39" s="120">
        <f>'Weekly Menus'!B11</f>
        <v>0</v>
      </c>
      <c r="B39" s="96"/>
      <c r="C39" s="41"/>
      <c r="D39" s="41"/>
      <c r="E39" s="41"/>
      <c r="F39" s="41"/>
      <c r="G39" s="41"/>
      <c r="H39" s="115"/>
      <c r="I39" s="115"/>
      <c r="J39" s="116"/>
      <c r="K39" s="116"/>
      <c r="L39" s="116"/>
      <c r="M39" s="116"/>
      <c r="N39" s="117">
        <f>IF(I205+J205+K205+M205&gt;=2,I39+J39+K39+L39+M39,I39+J39+K39+M39)</f>
        <v>0</v>
      </c>
      <c r="O39" s="150">
        <f>IF(I205+J205+K205+M205&lt;2,L39," ")</f>
        <v>0</v>
      </c>
    </row>
    <row r="40" spans="1:15" x14ac:dyDescent="0.4">
      <c r="A40" s="120">
        <f>'Weekly Menus'!B12</f>
        <v>0</v>
      </c>
      <c r="B40" s="96"/>
      <c r="C40" s="41"/>
      <c r="D40" s="41"/>
      <c r="E40" s="41"/>
      <c r="F40" s="41"/>
      <c r="G40" s="41"/>
      <c r="H40" s="115"/>
      <c r="I40" s="115"/>
      <c r="J40" s="116"/>
      <c r="K40" s="116"/>
      <c r="L40" s="116"/>
      <c r="M40" s="116"/>
      <c r="N40" s="117">
        <f>IF(I205+J205+K205+M205&gt;=2,I40+J40+K40+L40+M40,I40+J40+K40+M40)</f>
        <v>0</v>
      </c>
      <c r="O40" s="150">
        <f>IF(I205+J205+K205+M205&lt;2,L40," ")</f>
        <v>0</v>
      </c>
    </row>
    <row r="41" spans="1:15" x14ac:dyDescent="0.4">
      <c r="A41" s="120">
        <f>'Weekly Menus'!B13</f>
        <v>0</v>
      </c>
      <c r="B41" s="97"/>
      <c r="C41" s="41"/>
      <c r="D41" s="41"/>
      <c r="E41" s="41"/>
      <c r="F41" s="41"/>
      <c r="G41" s="41"/>
      <c r="H41" s="115"/>
      <c r="I41" s="115"/>
      <c r="J41" s="116"/>
      <c r="K41" s="116"/>
      <c r="L41" s="116"/>
      <c r="M41" s="116"/>
      <c r="N41" s="117">
        <f>IF(I205+J205+K205+M205&gt;=2,I41+J41+K41+L41+M41,I41+J41+K41+M41)</f>
        <v>0</v>
      </c>
      <c r="O41" s="150">
        <f>IF(I205+J205+K205+M205&lt;2,L41," ")</f>
        <v>0</v>
      </c>
    </row>
    <row r="42" spans="1:15" x14ac:dyDescent="0.4">
      <c r="A42" s="120">
        <f>'Weekly Menus'!B14</f>
        <v>0</v>
      </c>
      <c r="B42" s="96"/>
      <c r="C42" s="41"/>
      <c r="D42" s="41"/>
      <c r="E42" s="41"/>
      <c r="F42" s="41"/>
      <c r="G42" s="41"/>
      <c r="H42" s="115"/>
      <c r="I42" s="115"/>
      <c r="J42" s="116"/>
      <c r="K42" s="116"/>
      <c r="L42" s="116"/>
      <c r="M42" s="116"/>
      <c r="N42" s="117">
        <f>IF(I205+J205+K205+M205&gt;=2,I42+J42+K42+L42+M42,I42+J42+K42+M42)</f>
        <v>0</v>
      </c>
      <c r="O42" s="150">
        <f>IF(I205+J205+K205+M205&lt;2,L42," ")</f>
        <v>0</v>
      </c>
    </row>
    <row r="43" spans="1:15" x14ac:dyDescent="0.4">
      <c r="A43" s="120">
        <f>'Weekly Menus'!B15</f>
        <v>0</v>
      </c>
      <c r="B43" s="96"/>
      <c r="C43" s="41"/>
      <c r="D43" s="41"/>
      <c r="E43" s="41"/>
      <c r="F43" s="41"/>
      <c r="G43" s="41"/>
      <c r="H43" s="115"/>
      <c r="I43" s="115"/>
      <c r="J43" s="116"/>
      <c r="K43" s="116"/>
      <c r="L43" s="116"/>
      <c r="M43" s="116"/>
      <c r="N43" s="117">
        <f>IF(I205+J205+K205+M205&gt;=2,I43+J43+K43+L43+M43,I43+J43+K43+M43)</f>
        <v>0</v>
      </c>
      <c r="O43" s="150">
        <f>IF(I205+J205+K205+M205&lt;2,L43," ")</f>
        <v>0</v>
      </c>
    </row>
    <row r="44" spans="1:15" x14ac:dyDescent="0.4">
      <c r="A44" s="120">
        <f>'Weekly Menus'!B16</f>
        <v>0</v>
      </c>
      <c r="B44" s="96"/>
      <c r="C44" s="41"/>
      <c r="D44" s="41"/>
      <c r="E44" s="41"/>
      <c r="F44" s="41"/>
      <c r="G44" s="41"/>
      <c r="H44" s="115"/>
      <c r="I44" s="115"/>
      <c r="J44" s="116"/>
      <c r="K44" s="116"/>
      <c r="L44" s="116"/>
      <c r="M44" s="116"/>
      <c r="N44" s="117">
        <f>IF(I205+J205+K205+M205&gt;=2,I44+J44+K44+L44+M44,I44+J44+K44+M44)</f>
        <v>0</v>
      </c>
      <c r="O44" s="150">
        <f>IF(I205+J205+K205+M205&lt;2,L44," ")</f>
        <v>0</v>
      </c>
    </row>
    <row r="45" spans="1:15" x14ac:dyDescent="0.4">
      <c r="A45" s="120">
        <f>'Weekly Menus'!B17</f>
        <v>0</v>
      </c>
      <c r="B45" s="98"/>
      <c r="C45" s="41"/>
      <c r="D45" s="41"/>
      <c r="E45" s="41"/>
      <c r="F45" s="41"/>
      <c r="G45" s="41"/>
      <c r="H45" s="115"/>
      <c r="I45" s="115"/>
      <c r="J45" s="116"/>
      <c r="K45" s="116"/>
      <c r="L45" s="116"/>
      <c r="M45" s="116"/>
      <c r="N45" s="117">
        <f>IF(I205+J205+K205+M205&gt;=2,I45+J45+K45+L45+M45,I45+J45+K45+M45)</f>
        <v>0</v>
      </c>
      <c r="O45" s="150">
        <f>IF(I205+J205+K205+M205&lt;2,L45," ")</f>
        <v>0</v>
      </c>
    </row>
    <row r="46" spans="1:15" x14ac:dyDescent="0.4">
      <c r="A46" s="120">
        <f>'Weekly Menus'!B18</f>
        <v>0</v>
      </c>
      <c r="B46" s="98"/>
      <c r="C46" s="41"/>
      <c r="D46" s="41"/>
      <c r="E46" s="41"/>
      <c r="F46" s="41"/>
      <c r="G46" s="41"/>
      <c r="H46" s="115"/>
      <c r="I46" s="115"/>
      <c r="J46" s="116"/>
      <c r="K46" s="116"/>
      <c r="L46" s="116"/>
      <c r="M46" s="116"/>
      <c r="N46" s="117">
        <f>IF(I205+J205+K205+M205&gt;=2,I46+J46+K46+L46+M46,I46+J46+K46+M46)</f>
        <v>0</v>
      </c>
      <c r="O46" s="150">
        <f>IF(I205+J205+K205+M205&lt;2,L46," ")</f>
        <v>0</v>
      </c>
    </row>
    <row r="47" spans="1:15" x14ac:dyDescent="0.4">
      <c r="A47" s="120">
        <f>'Weekly Menus'!B19</f>
        <v>0</v>
      </c>
      <c r="B47" s="98"/>
      <c r="C47" s="41"/>
      <c r="D47" s="41"/>
      <c r="E47" s="41"/>
      <c r="F47" s="41"/>
      <c r="G47" s="41"/>
      <c r="H47" s="115"/>
      <c r="I47" s="115"/>
      <c r="J47" s="116"/>
      <c r="K47" s="116"/>
      <c r="L47" s="116"/>
      <c r="M47" s="116"/>
      <c r="N47" s="117">
        <f>IF(I205+J205+K205+M205&gt;=2,I47+J47+K47+L47+M47,I47+J47+K47+M47)</f>
        <v>0</v>
      </c>
      <c r="O47" s="150">
        <f>IF(I205+J205+K205+M205&lt;2,L47," ")</f>
        <v>0</v>
      </c>
    </row>
    <row r="48" spans="1:15" x14ac:dyDescent="0.4">
      <c r="A48" s="120">
        <f>'Weekly Menus'!B20</f>
        <v>0</v>
      </c>
      <c r="B48" s="98"/>
      <c r="C48" s="41"/>
      <c r="D48" s="41"/>
      <c r="E48" s="41"/>
      <c r="F48" s="41"/>
      <c r="G48" s="41"/>
      <c r="H48" s="115"/>
      <c r="I48" s="115"/>
      <c r="J48" s="116"/>
      <c r="K48" s="116"/>
      <c r="L48" s="116"/>
      <c r="M48" s="116"/>
      <c r="N48" s="117">
        <f>IF(I205+J205+K205+M205&gt;=2,I48+J48+K48+L48+M48,I48+J48+K48+M48)</f>
        <v>0</v>
      </c>
      <c r="O48" s="150">
        <f>IF(I205+J205+K205+M205&lt;2,L48," ")</f>
        <v>0</v>
      </c>
    </row>
    <row r="49" spans="1:17" x14ac:dyDescent="0.4">
      <c r="A49" s="120">
        <f>'Weekly Menus'!B21</f>
        <v>0</v>
      </c>
      <c r="B49" s="98"/>
      <c r="C49" s="41"/>
      <c r="D49" s="41"/>
      <c r="E49" s="41"/>
      <c r="F49" s="41"/>
      <c r="G49" s="41"/>
      <c r="H49" s="115"/>
      <c r="I49" s="115"/>
      <c r="J49" s="116"/>
      <c r="K49" s="116"/>
      <c r="L49" s="116"/>
      <c r="M49" s="116"/>
      <c r="N49" s="117">
        <f>IF(I205+J205+K205+M205&gt;=2,I49+J49+K49+L49+M49,I49+J49+K49+M49)</f>
        <v>0</v>
      </c>
      <c r="O49" s="150">
        <f>IF(I205+J205+K205+M205&lt;2,L49," ")</f>
        <v>0</v>
      </c>
    </row>
    <row r="50" spans="1:17" x14ac:dyDescent="0.4">
      <c r="A50" s="120">
        <f>'Weekly Menus'!B22</f>
        <v>0</v>
      </c>
      <c r="B50" s="98"/>
      <c r="C50" s="41"/>
      <c r="D50" s="41"/>
      <c r="E50" s="41"/>
      <c r="F50" s="41"/>
      <c r="G50" s="41"/>
      <c r="H50" s="115"/>
      <c r="I50" s="115"/>
      <c r="J50" s="116"/>
      <c r="K50" s="116"/>
      <c r="L50" s="116"/>
      <c r="M50" s="116"/>
      <c r="N50" s="117">
        <f>IF(I205+J205+K205+M205&gt;=2,I50+J50+K50+L50+M50,I50+J50+K50+M50)</f>
        <v>0</v>
      </c>
      <c r="O50" s="150">
        <f>IF(I205+J205+K205+M205&lt;2,L50," ")</f>
        <v>0</v>
      </c>
    </row>
    <row r="51" spans="1:17" x14ac:dyDescent="0.4">
      <c r="A51" s="120">
        <f>'Weekly Menus'!B23</f>
        <v>0</v>
      </c>
      <c r="B51" s="98"/>
      <c r="C51" s="41"/>
      <c r="D51" s="41"/>
      <c r="E51" s="41"/>
      <c r="F51" s="41"/>
      <c r="G51" s="41"/>
      <c r="H51" s="115"/>
      <c r="I51" s="115"/>
      <c r="J51" s="116"/>
      <c r="K51" s="116"/>
      <c r="L51" s="116"/>
      <c r="M51" s="116"/>
      <c r="N51" s="117">
        <f>IF(I205+J205+K205+M205&gt;=2,I51+J51+K51+L51+M51,I51+J51+K51+M51)</f>
        <v>0</v>
      </c>
      <c r="O51" s="150">
        <f>IF(I205+J205+K205+M205&lt;2,L51," ")</f>
        <v>0</v>
      </c>
    </row>
    <row r="52" spans="1:17" x14ac:dyDescent="0.4">
      <c r="A52" s="120">
        <f>'Weekly Menus'!B24</f>
        <v>0</v>
      </c>
      <c r="B52" s="98"/>
      <c r="C52" s="41"/>
      <c r="D52" s="41"/>
      <c r="E52" s="41"/>
      <c r="F52" s="41"/>
      <c r="G52" s="41"/>
      <c r="H52" s="115"/>
      <c r="I52" s="115"/>
      <c r="J52" s="116"/>
      <c r="K52" s="116"/>
      <c r="L52" s="116"/>
      <c r="M52" s="116"/>
      <c r="N52" s="117">
        <f>IF(I205+J205+K205+M205&gt;=2,I52+J52+K52+L52+M52,I52+J52+K52+M52)</f>
        <v>0</v>
      </c>
      <c r="O52" s="150">
        <f>IF(I205+J205+K205+M205&lt;2,L52," ")</f>
        <v>0</v>
      </c>
    </row>
    <row r="53" spans="1:17" x14ac:dyDescent="0.4">
      <c r="A53" s="120">
        <f>'Weekly Menus'!B25</f>
        <v>0</v>
      </c>
      <c r="B53" s="98"/>
      <c r="C53" s="41"/>
      <c r="D53" s="41"/>
      <c r="E53" s="41"/>
      <c r="F53" s="41"/>
      <c r="G53" s="41"/>
      <c r="H53" s="115"/>
      <c r="I53" s="115"/>
      <c r="J53" s="116"/>
      <c r="K53" s="116"/>
      <c r="L53" s="116"/>
      <c r="M53" s="116"/>
      <c r="N53" s="117">
        <f>IF(I205+J205+K205+M205&gt;=2,I53+J53+K53+L53+M53,I53+J53+K53+M53)</f>
        <v>0</v>
      </c>
      <c r="O53" s="150">
        <f>IF(I205+J205+K205+M205&lt;2,L53," ")</f>
        <v>0</v>
      </c>
    </row>
    <row r="54" spans="1:17" x14ac:dyDescent="0.4">
      <c r="A54" s="120">
        <f>'Weekly Menus'!B26</f>
        <v>0</v>
      </c>
      <c r="B54" s="98"/>
      <c r="C54" s="41"/>
      <c r="D54" s="41"/>
      <c r="E54" s="41"/>
      <c r="F54" s="41"/>
      <c r="G54" s="41"/>
      <c r="H54" s="115"/>
      <c r="I54" s="115"/>
      <c r="J54" s="116"/>
      <c r="K54" s="116"/>
      <c r="L54" s="116"/>
      <c r="M54" s="116"/>
      <c r="N54" s="117">
        <f>IF(I205+J205+K205+M205&gt;=2,I54+J54+K54+L54+M54,I54+J54+K54+M54)</f>
        <v>0</v>
      </c>
      <c r="O54" s="150">
        <f>IF(I205+J205+K205+M205&lt;2,L54," ")</f>
        <v>0</v>
      </c>
    </row>
    <row r="55" spans="1:17" x14ac:dyDescent="0.4">
      <c r="A55" s="206" t="s">
        <v>17</v>
      </c>
      <c r="B55" s="207"/>
      <c r="C55" s="123"/>
      <c r="D55" s="124">
        <f>SUM(D35:D54)</f>
        <v>0</v>
      </c>
      <c r="E55" s="121">
        <f>SUM(E35:E54,C35:C54)</f>
        <v>0</v>
      </c>
      <c r="F55" s="121">
        <f>SUMIF(F35:F54,"yes",E35:E54)</f>
        <v>0</v>
      </c>
      <c r="G55" s="122">
        <f>SUM(G35:G54,N35:N54)</f>
        <v>0</v>
      </c>
      <c r="H55" s="125">
        <f>SUM(H35:H54)</f>
        <v>0</v>
      </c>
      <c r="I55" s="134">
        <f>SUM(I35:I54)</f>
        <v>0</v>
      </c>
      <c r="J55" s="126">
        <f t="shared" ref="J55:O55" si="3">SUM(J35:J54)</f>
        <v>0</v>
      </c>
      <c r="K55" s="135">
        <f t="shared" si="3"/>
        <v>0</v>
      </c>
      <c r="L55" s="136">
        <f t="shared" si="3"/>
        <v>0</v>
      </c>
      <c r="M55" s="137">
        <f t="shared" si="3"/>
        <v>0</v>
      </c>
      <c r="N55" s="109"/>
      <c r="O55" s="156">
        <f t="shared" si="3"/>
        <v>0</v>
      </c>
    </row>
    <row r="56" spans="1:17" ht="29.15" x14ac:dyDescent="0.4">
      <c r="A56" s="208" t="s">
        <v>15</v>
      </c>
      <c r="B56" s="209"/>
      <c r="C56" s="123"/>
      <c r="D56" s="123"/>
      <c r="E56" s="127" t="s">
        <v>66</v>
      </c>
      <c r="F56" s="128"/>
      <c r="G56" s="127" t="s">
        <v>18</v>
      </c>
      <c r="H56" s="127" t="s">
        <v>18</v>
      </c>
      <c r="I56" s="128"/>
      <c r="J56" s="128"/>
      <c r="K56" s="128"/>
      <c r="L56" s="128"/>
      <c r="M56" s="128"/>
      <c r="N56" s="128"/>
      <c r="O56" s="157"/>
    </row>
    <row r="57" spans="1:17" ht="15" thickBot="1" x14ac:dyDescent="0.45">
      <c r="A57" s="225" t="s">
        <v>13</v>
      </c>
      <c r="B57" s="226"/>
      <c r="C57" s="158"/>
      <c r="D57" s="158"/>
      <c r="E57" s="159" t="str">
        <f t="shared" ref="E57" si="4">IF(E55&gt;=1,"Yes","No")</f>
        <v>No</v>
      </c>
      <c r="F57" s="158"/>
      <c r="G57" s="159" t="str">
        <f>IF(G55&gt;=1,"Yes","No")</f>
        <v>No</v>
      </c>
      <c r="H57" s="159" t="str">
        <f>IF(H55&gt;=1,"Yes","No")</f>
        <v>No</v>
      </c>
      <c r="I57" s="160"/>
      <c r="J57" s="160"/>
      <c r="K57" s="160"/>
      <c r="L57" s="160"/>
      <c r="M57" s="160"/>
      <c r="N57" s="158"/>
      <c r="O57" s="161"/>
    </row>
    <row r="58" spans="1:17" s="12" customFormat="1" ht="15" thickBot="1" x14ac:dyDescent="0.45">
      <c r="A58" s="162"/>
      <c r="B58" s="162"/>
      <c r="C58" s="162"/>
      <c r="D58" s="162"/>
      <c r="E58" s="162"/>
      <c r="F58" s="162"/>
      <c r="G58" s="162"/>
      <c r="H58" s="162"/>
      <c r="I58" s="163"/>
      <c r="J58" s="163"/>
      <c r="K58" s="163"/>
      <c r="L58" s="163"/>
      <c r="M58" s="163"/>
      <c r="N58" s="162"/>
      <c r="O58" s="162"/>
      <c r="P58" s="2"/>
    </row>
    <row r="59" spans="1:17" ht="18.45" x14ac:dyDescent="0.4">
      <c r="A59" s="213" t="s">
        <v>79</v>
      </c>
      <c r="B59" s="214"/>
      <c r="C59" s="214"/>
      <c r="D59" s="214"/>
      <c r="E59" s="214"/>
      <c r="F59" s="214"/>
      <c r="G59" s="214"/>
      <c r="H59" s="214"/>
      <c r="I59" s="214"/>
      <c r="J59" s="214"/>
      <c r="K59" s="214"/>
      <c r="L59" s="214"/>
      <c r="M59" s="214"/>
      <c r="N59" s="214"/>
      <c r="O59" s="215"/>
    </row>
    <row r="60" spans="1:17" x14ac:dyDescent="0.4">
      <c r="A60" s="118" t="s">
        <v>30</v>
      </c>
      <c r="B60" s="119">
        <f>'Weekly Menus'!B4</f>
        <v>0</v>
      </c>
      <c r="C60" s="119"/>
      <c r="D60" s="119"/>
      <c r="E60" s="50"/>
      <c r="F60" s="50"/>
      <c r="G60" s="50"/>
      <c r="H60" s="50"/>
      <c r="I60" s="50"/>
      <c r="J60" s="50"/>
      <c r="K60" s="50"/>
      <c r="L60" s="50"/>
      <c r="M60" s="50"/>
      <c r="N60" s="50"/>
      <c r="O60" s="51"/>
      <c r="P60" s="75"/>
      <c r="Q60" s="75"/>
    </row>
    <row r="61" spans="1:17" ht="15" thickBot="1" x14ac:dyDescent="0.45">
      <c r="A61" s="176"/>
      <c r="B61" s="177"/>
      <c r="C61" s="177"/>
      <c r="D61" s="177"/>
      <c r="E61" s="177"/>
      <c r="F61" s="177"/>
      <c r="G61" s="177"/>
      <c r="H61" s="177"/>
      <c r="I61" s="177"/>
      <c r="J61" s="177"/>
      <c r="K61" s="177"/>
      <c r="L61" s="177"/>
      <c r="M61" s="177"/>
      <c r="N61" s="177"/>
      <c r="O61" s="178"/>
      <c r="P61" s="75"/>
      <c r="Q61" s="75"/>
    </row>
    <row r="62" spans="1:17" ht="18.45" x14ac:dyDescent="0.5">
      <c r="A62" s="210" t="s">
        <v>8</v>
      </c>
      <c r="B62" s="211"/>
      <c r="C62" s="211"/>
      <c r="D62" s="211"/>
      <c r="E62" s="211"/>
      <c r="F62" s="211"/>
      <c r="G62" s="211"/>
      <c r="H62" s="211"/>
      <c r="I62" s="211"/>
      <c r="J62" s="211"/>
      <c r="K62" s="211"/>
      <c r="L62" s="211"/>
      <c r="M62" s="211"/>
      <c r="N62" s="211"/>
      <c r="O62" s="212"/>
    </row>
    <row r="63" spans="1:17" ht="45" customHeight="1" x14ac:dyDescent="0.4">
      <c r="A63" s="5" t="s">
        <v>12</v>
      </c>
      <c r="B63" s="4" t="s">
        <v>65</v>
      </c>
      <c r="C63" s="138" t="s">
        <v>70</v>
      </c>
      <c r="D63" s="138" t="s">
        <v>59</v>
      </c>
      <c r="E63" s="139" t="s">
        <v>67</v>
      </c>
      <c r="F63" s="196" t="s">
        <v>85</v>
      </c>
      <c r="G63" s="140" t="s">
        <v>2</v>
      </c>
      <c r="H63" s="141" t="s">
        <v>64</v>
      </c>
      <c r="I63" s="142" t="s">
        <v>33</v>
      </c>
      <c r="J63" s="143" t="s">
        <v>68</v>
      </c>
      <c r="K63" s="144" t="s">
        <v>69</v>
      </c>
      <c r="L63" s="145" t="s">
        <v>71</v>
      </c>
      <c r="M63" s="146" t="s">
        <v>5</v>
      </c>
      <c r="N63" s="147" t="s">
        <v>60</v>
      </c>
      <c r="O63" s="149" t="s">
        <v>61</v>
      </c>
    </row>
    <row r="64" spans="1:17" x14ac:dyDescent="0.4">
      <c r="A64" s="120">
        <f>'Weekly Menus'!C7</f>
        <v>0</v>
      </c>
      <c r="B64" s="96"/>
      <c r="C64" s="41"/>
      <c r="D64" s="41"/>
      <c r="E64" s="41"/>
      <c r="F64" s="41"/>
      <c r="G64" s="41"/>
      <c r="H64" s="115"/>
      <c r="I64" s="115"/>
      <c r="J64" s="116"/>
      <c r="K64" s="116"/>
      <c r="L64" s="116"/>
      <c r="M64" s="116"/>
      <c r="N64" s="117">
        <f>IF(I205+J205+K205+M205&gt;=2,I64+J64+K64+L64+M64,I64+J64+K64+M64)</f>
        <v>0</v>
      </c>
      <c r="O64" s="150">
        <f>IF(I205+J205+K205+M205&lt;2,L64," ")</f>
        <v>0</v>
      </c>
    </row>
    <row r="65" spans="1:15" x14ac:dyDescent="0.4">
      <c r="A65" s="120">
        <f>'Weekly Menus'!C8</f>
        <v>0</v>
      </c>
      <c r="B65" s="96"/>
      <c r="C65" s="41"/>
      <c r="D65" s="41"/>
      <c r="E65" s="41"/>
      <c r="F65" s="41"/>
      <c r="G65" s="41"/>
      <c r="H65" s="115"/>
      <c r="I65" s="115"/>
      <c r="J65" s="116"/>
      <c r="K65" s="116"/>
      <c r="L65" s="116"/>
      <c r="M65" s="116"/>
      <c r="N65" s="117">
        <f>IF(I205+J205+K205+M205&gt;=2,I65+J65+K65+L65+M65,I65+J65+K65+M65)</f>
        <v>0</v>
      </c>
      <c r="O65" s="150">
        <f>IF(I205+J205+K205+M205&lt;2,L65," ")</f>
        <v>0</v>
      </c>
    </row>
    <row r="66" spans="1:15" x14ac:dyDescent="0.4">
      <c r="A66" s="120">
        <f>'Weekly Menus'!C9</f>
        <v>0</v>
      </c>
      <c r="B66" s="96"/>
      <c r="C66" s="41"/>
      <c r="D66" s="41"/>
      <c r="E66" s="41"/>
      <c r="F66" s="41"/>
      <c r="G66" s="41"/>
      <c r="H66" s="115"/>
      <c r="I66" s="115"/>
      <c r="J66" s="116"/>
      <c r="K66" s="116"/>
      <c r="L66" s="116"/>
      <c r="M66" s="116"/>
      <c r="N66" s="117">
        <f>IF(I205+J205+K205+M205&gt;=2,I66+J66+K66+L66+M66,I66+J66+K66+M66)</f>
        <v>0</v>
      </c>
      <c r="O66" s="150">
        <f>IF(I205+J205+K205+M205&lt;2,L66," ")</f>
        <v>0</v>
      </c>
    </row>
    <row r="67" spans="1:15" x14ac:dyDescent="0.4">
      <c r="A67" s="120">
        <f>'Weekly Menus'!C10</f>
        <v>0</v>
      </c>
      <c r="B67" s="96"/>
      <c r="C67" s="41"/>
      <c r="D67" s="41"/>
      <c r="E67" s="41"/>
      <c r="F67" s="41"/>
      <c r="G67" s="41"/>
      <c r="H67" s="115"/>
      <c r="I67" s="115"/>
      <c r="J67" s="116"/>
      <c r="K67" s="116"/>
      <c r="L67" s="116"/>
      <c r="M67" s="116"/>
      <c r="N67" s="117">
        <f>IF(I205+J205+K205+M205&gt;=2,I67+J67+K67+L67+M67,I67+J67+K67+M67)</f>
        <v>0</v>
      </c>
      <c r="O67" s="150">
        <f>IF(I205+J205+K205+M205&lt;2,L67," ")</f>
        <v>0</v>
      </c>
    </row>
    <row r="68" spans="1:15" x14ac:dyDescent="0.4">
      <c r="A68" s="120">
        <f>'Weekly Menus'!C11</f>
        <v>0</v>
      </c>
      <c r="B68" s="96"/>
      <c r="C68" s="41"/>
      <c r="D68" s="41"/>
      <c r="E68" s="41"/>
      <c r="F68" s="41"/>
      <c r="G68" s="41"/>
      <c r="H68" s="115"/>
      <c r="I68" s="115"/>
      <c r="J68" s="116"/>
      <c r="K68" s="116"/>
      <c r="L68" s="116"/>
      <c r="M68" s="116"/>
      <c r="N68" s="117">
        <f>IF(I205+J205+K205+M205&gt;=2,I68+J68+K68+L68+M68,I68+J68+K68+M68)</f>
        <v>0</v>
      </c>
      <c r="O68" s="150">
        <f>IF(I205+J205+K205+M205&lt;2,L68," ")</f>
        <v>0</v>
      </c>
    </row>
    <row r="69" spans="1:15" x14ac:dyDescent="0.4">
      <c r="A69" s="120">
        <f>'Weekly Menus'!C12</f>
        <v>0</v>
      </c>
      <c r="B69" s="96"/>
      <c r="C69" s="41"/>
      <c r="D69" s="41"/>
      <c r="E69" s="41"/>
      <c r="F69" s="41"/>
      <c r="G69" s="41"/>
      <c r="H69" s="115"/>
      <c r="I69" s="115"/>
      <c r="J69" s="116"/>
      <c r="K69" s="116"/>
      <c r="L69" s="116"/>
      <c r="M69" s="116"/>
      <c r="N69" s="117">
        <f>IF(I205+J205+K205+M205&gt;=2,I69+J69+K69+L69+M69,I69+J69+K69+M69)</f>
        <v>0</v>
      </c>
      <c r="O69" s="150">
        <f>IF(I205+J205+K205+M205&lt;2,L69," ")</f>
        <v>0</v>
      </c>
    </row>
    <row r="70" spans="1:15" x14ac:dyDescent="0.4">
      <c r="A70" s="120">
        <f>'Weekly Menus'!C13</f>
        <v>0</v>
      </c>
      <c r="B70" s="97"/>
      <c r="C70" s="41"/>
      <c r="D70" s="41"/>
      <c r="E70" s="41"/>
      <c r="F70" s="41"/>
      <c r="G70" s="41"/>
      <c r="H70" s="115"/>
      <c r="I70" s="115"/>
      <c r="J70" s="116"/>
      <c r="K70" s="116"/>
      <c r="L70" s="116"/>
      <c r="M70" s="116"/>
      <c r="N70" s="117">
        <f>IF(I205+J205+K205+M205&gt;=2,I70+J70+K70+L70+M70,I70+J70+K70+M70)</f>
        <v>0</v>
      </c>
      <c r="O70" s="150">
        <f>IF(I205+J205+K205+M205&lt;2,L70," ")</f>
        <v>0</v>
      </c>
    </row>
    <row r="71" spans="1:15" x14ac:dyDescent="0.4">
      <c r="A71" s="120">
        <f>'Weekly Menus'!C14</f>
        <v>0</v>
      </c>
      <c r="B71" s="96"/>
      <c r="C71" s="41"/>
      <c r="D71" s="41"/>
      <c r="E71" s="41"/>
      <c r="F71" s="41"/>
      <c r="G71" s="41"/>
      <c r="H71" s="115"/>
      <c r="I71" s="115"/>
      <c r="J71" s="116"/>
      <c r="K71" s="116"/>
      <c r="L71" s="116"/>
      <c r="M71" s="116"/>
      <c r="N71" s="117">
        <f>IF(I205+J205+K205+M205&gt;=2,I71+J71+K71+L71+M71,I71+J71+K71+M71)</f>
        <v>0</v>
      </c>
      <c r="O71" s="150">
        <f>IF(I205+J205+K205+M205&lt;2,L71," ")</f>
        <v>0</v>
      </c>
    </row>
    <row r="72" spans="1:15" x14ac:dyDescent="0.4">
      <c r="A72" s="120">
        <f>'Weekly Menus'!C15</f>
        <v>0</v>
      </c>
      <c r="B72" s="96"/>
      <c r="C72" s="41"/>
      <c r="D72" s="41"/>
      <c r="E72" s="41"/>
      <c r="F72" s="41"/>
      <c r="G72" s="41"/>
      <c r="H72" s="115"/>
      <c r="I72" s="115"/>
      <c r="J72" s="116"/>
      <c r="K72" s="116"/>
      <c r="L72" s="116"/>
      <c r="M72" s="116"/>
      <c r="N72" s="117">
        <f>IF(I205+J205+K205+M205&gt;=2,I72+J72+K72+L72+M72,I72+J72+K72+M72)</f>
        <v>0</v>
      </c>
      <c r="O72" s="150">
        <f>IF(I205+J205+K205+M205&lt;2,L72," ")</f>
        <v>0</v>
      </c>
    </row>
    <row r="73" spans="1:15" x14ac:dyDescent="0.4">
      <c r="A73" s="120">
        <f>'Weekly Menus'!C16</f>
        <v>0</v>
      </c>
      <c r="B73" s="96"/>
      <c r="C73" s="41"/>
      <c r="D73" s="41"/>
      <c r="E73" s="41"/>
      <c r="F73" s="41"/>
      <c r="G73" s="41"/>
      <c r="H73" s="115"/>
      <c r="I73" s="115"/>
      <c r="J73" s="116"/>
      <c r="K73" s="116"/>
      <c r="L73" s="116"/>
      <c r="M73" s="116"/>
      <c r="N73" s="117">
        <f>IF(I205+J205+K205+M205&gt;=2,I73+J73+K73+L73+M73,I73+J73+K73+M73)</f>
        <v>0</v>
      </c>
      <c r="O73" s="150">
        <f>IF(I205+J205+K205+M205&lt;2,L73," ")</f>
        <v>0</v>
      </c>
    </row>
    <row r="74" spans="1:15" x14ac:dyDescent="0.4">
      <c r="A74" s="120">
        <f>'Weekly Menus'!C17</f>
        <v>0</v>
      </c>
      <c r="B74" s="98"/>
      <c r="C74" s="41"/>
      <c r="D74" s="41"/>
      <c r="E74" s="41"/>
      <c r="F74" s="41"/>
      <c r="G74" s="41"/>
      <c r="H74" s="115"/>
      <c r="I74" s="115"/>
      <c r="J74" s="116"/>
      <c r="K74" s="116"/>
      <c r="L74" s="116"/>
      <c r="M74" s="116"/>
      <c r="N74" s="117">
        <f>IF(I205+J205+K205+M205&gt;=2,I74+J74+K74+L74+M74,I74+J74+K74+M74)</f>
        <v>0</v>
      </c>
      <c r="O74" s="150">
        <f>IF(I205+J205+K205+M205&lt;2,L74," ")</f>
        <v>0</v>
      </c>
    </row>
    <row r="75" spans="1:15" x14ac:dyDescent="0.4">
      <c r="A75" s="120">
        <f>'Weekly Menus'!C18</f>
        <v>0</v>
      </c>
      <c r="B75" s="98"/>
      <c r="C75" s="41"/>
      <c r="D75" s="41"/>
      <c r="E75" s="41"/>
      <c r="F75" s="41"/>
      <c r="G75" s="41"/>
      <c r="H75" s="115"/>
      <c r="I75" s="115"/>
      <c r="J75" s="116"/>
      <c r="K75" s="116"/>
      <c r="L75" s="116"/>
      <c r="M75" s="116"/>
      <c r="N75" s="117">
        <f>IF(I205+J205+K205+M205&gt;=2,I75+J75+K75+L75+M75,I75+J75+K75+M75)</f>
        <v>0</v>
      </c>
      <c r="O75" s="150">
        <f>IF(I205+J205+K205+M205&lt;2,L75," ")</f>
        <v>0</v>
      </c>
    </row>
    <row r="76" spans="1:15" x14ac:dyDescent="0.4">
      <c r="A76" s="120">
        <f>'Weekly Menus'!C19</f>
        <v>0</v>
      </c>
      <c r="B76" s="98"/>
      <c r="C76" s="41"/>
      <c r="D76" s="41"/>
      <c r="E76" s="41"/>
      <c r="F76" s="41"/>
      <c r="G76" s="41"/>
      <c r="H76" s="115"/>
      <c r="I76" s="115"/>
      <c r="J76" s="116"/>
      <c r="K76" s="116"/>
      <c r="L76" s="116"/>
      <c r="M76" s="116"/>
      <c r="N76" s="117">
        <f>IF(I205+J205+K205+M205&gt;=2,I76+J76+K76+L76+M76,I76+J76+K76+M76)</f>
        <v>0</v>
      </c>
      <c r="O76" s="150">
        <f>IF(I205+J205+K205+M205&lt;2,L76," ")</f>
        <v>0</v>
      </c>
    </row>
    <row r="77" spans="1:15" x14ac:dyDescent="0.4">
      <c r="A77" s="120">
        <f>'Weekly Menus'!C20</f>
        <v>0</v>
      </c>
      <c r="B77" s="98"/>
      <c r="C77" s="41"/>
      <c r="D77" s="41"/>
      <c r="E77" s="41"/>
      <c r="F77" s="41"/>
      <c r="G77" s="41"/>
      <c r="H77" s="115"/>
      <c r="I77" s="115"/>
      <c r="J77" s="116"/>
      <c r="K77" s="116"/>
      <c r="L77" s="116"/>
      <c r="M77" s="116"/>
      <c r="N77" s="117">
        <f>IF(I205+J205+K205+M205&gt;=2,I77+J77+K77+L77+M77,I77+J77+K77+M77)</f>
        <v>0</v>
      </c>
      <c r="O77" s="150">
        <f>IF(I205+J205+K205+M205&lt;2,L77," ")</f>
        <v>0</v>
      </c>
    </row>
    <row r="78" spans="1:15" x14ac:dyDescent="0.4">
      <c r="A78" s="120">
        <f>'Weekly Menus'!C21</f>
        <v>0</v>
      </c>
      <c r="B78" s="98"/>
      <c r="C78" s="41"/>
      <c r="D78" s="41"/>
      <c r="E78" s="41"/>
      <c r="F78" s="41"/>
      <c r="G78" s="41"/>
      <c r="H78" s="115"/>
      <c r="I78" s="115"/>
      <c r="J78" s="116"/>
      <c r="K78" s="116"/>
      <c r="L78" s="116"/>
      <c r="M78" s="116"/>
      <c r="N78" s="117">
        <f>IF(I205+J205+K205+M205&gt;=2,I78+J78+K78+L78+M78,I78+J78+K78+M78)</f>
        <v>0</v>
      </c>
      <c r="O78" s="150">
        <f>IF(I205+J205+K205+M205&lt;2,L78," ")</f>
        <v>0</v>
      </c>
    </row>
    <row r="79" spans="1:15" x14ac:dyDescent="0.4">
      <c r="A79" s="120">
        <f>'Weekly Menus'!C22</f>
        <v>0</v>
      </c>
      <c r="B79" s="98"/>
      <c r="C79" s="41"/>
      <c r="D79" s="41"/>
      <c r="E79" s="41"/>
      <c r="F79" s="41"/>
      <c r="G79" s="41"/>
      <c r="H79" s="115"/>
      <c r="I79" s="115"/>
      <c r="J79" s="116"/>
      <c r="K79" s="116"/>
      <c r="L79" s="116"/>
      <c r="M79" s="116"/>
      <c r="N79" s="117">
        <f>IF(I205+J205+K205+M205&gt;=2,I79+J79+K79+L79+M79,I79+J79+K79+M79)</f>
        <v>0</v>
      </c>
      <c r="O79" s="150">
        <f>IF(I205+J205+K205+M205&lt;2,L79," ")</f>
        <v>0</v>
      </c>
    </row>
    <row r="80" spans="1:15" x14ac:dyDescent="0.4">
      <c r="A80" s="120">
        <f>'Weekly Menus'!C23</f>
        <v>0</v>
      </c>
      <c r="B80" s="98"/>
      <c r="C80" s="41"/>
      <c r="D80" s="41"/>
      <c r="E80" s="41"/>
      <c r="F80" s="41"/>
      <c r="G80" s="41"/>
      <c r="H80" s="115"/>
      <c r="I80" s="115"/>
      <c r="J80" s="116"/>
      <c r="K80" s="116"/>
      <c r="L80" s="116"/>
      <c r="M80" s="116"/>
      <c r="N80" s="117">
        <f>IF(I205+J205+K205+M205&gt;=2,I80+J80+K80+L80+M80,I80+J80+K80+M80)</f>
        <v>0</v>
      </c>
      <c r="O80" s="150">
        <f>IF(I205+J205+K205+M205&lt;2,L80," ")</f>
        <v>0</v>
      </c>
    </row>
    <row r="81" spans="1:17" x14ac:dyDescent="0.4">
      <c r="A81" s="120">
        <f>'Weekly Menus'!C24</f>
        <v>0</v>
      </c>
      <c r="B81" s="98"/>
      <c r="C81" s="41"/>
      <c r="D81" s="41"/>
      <c r="E81" s="41"/>
      <c r="F81" s="41"/>
      <c r="G81" s="41"/>
      <c r="H81" s="115"/>
      <c r="I81" s="115"/>
      <c r="J81" s="116"/>
      <c r="K81" s="116"/>
      <c r="L81" s="116"/>
      <c r="M81" s="116"/>
      <c r="N81" s="117">
        <f>IF(I205+J205+K205+M205&gt;=2,I81+J81+K81+L81+M81,I81+J81+K81+M81)</f>
        <v>0</v>
      </c>
      <c r="O81" s="150">
        <f>IF(I205+J205+K205+M205&lt;2,L81," ")</f>
        <v>0</v>
      </c>
    </row>
    <row r="82" spans="1:17" x14ac:dyDescent="0.4">
      <c r="A82" s="120">
        <f>'Weekly Menus'!C25</f>
        <v>0</v>
      </c>
      <c r="B82" s="98"/>
      <c r="C82" s="41"/>
      <c r="D82" s="41"/>
      <c r="E82" s="41"/>
      <c r="F82" s="41"/>
      <c r="G82" s="41"/>
      <c r="H82" s="115"/>
      <c r="I82" s="115"/>
      <c r="J82" s="116"/>
      <c r="K82" s="116"/>
      <c r="L82" s="116"/>
      <c r="M82" s="116"/>
      <c r="N82" s="117">
        <f>IF(I205+J205+K205+M205&gt;=2,I82+J82+K82+L82+M82,I82+J82+K82+M82)</f>
        <v>0</v>
      </c>
      <c r="O82" s="150">
        <f>IF(I205+J205+K205+M205&lt;2,L82," ")</f>
        <v>0</v>
      </c>
    </row>
    <row r="83" spans="1:17" x14ac:dyDescent="0.4">
      <c r="A83" s="120">
        <f>'Weekly Menus'!C26</f>
        <v>0</v>
      </c>
      <c r="B83" s="98"/>
      <c r="C83" s="41"/>
      <c r="D83" s="41"/>
      <c r="E83" s="41"/>
      <c r="F83" s="41"/>
      <c r="G83" s="41"/>
      <c r="H83" s="115"/>
      <c r="I83" s="115"/>
      <c r="J83" s="116"/>
      <c r="K83" s="116"/>
      <c r="L83" s="116"/>
      <c r="M83" s="116"/>
      <c r="N83" s="117">
        <f>IF(I205+J205+K205+M205&gt;=2,I83+J83+K83+L83+M83,I83+J83+K83+M83)</f>
        <v>0</v>
      </c>
      <c r="O83" s="150">
        <f>IF(I205+J205+K205+M205&lt;2,L83," ")</f>
        <v>0</v>
      </c>
    </row>
    <row r="84" spans="1:17" x14ac:dyDescent="0.4">
      <c r="A84" s="206" t="s">
        <v>17</v>
      </c>
      <c r="B84" s="207"/>
      <c r="C84" s="123"/>
      <c r="D84" s="124">
        <f>SUM(D64:D83)</f>
        <v>0</v>
      </c>
      <c r="E84" s="121">
        <f>SUM(E64:E83,C64:C83)</f>
        <v>0</v>
      </c>
      <c r="F84" s="121">
        <f>SUMIF(F64:F83,"yes",E64:E83)</f>
        <v>0</v>
      </c>
      <c r="G84" s="122">
        <f>SUM(G64:G83,N64:N83)</f>
        <v>0</v>
      </c>
      <c r="H84" s="125">
        <f>SUM(H64:H83)</f>
        <v>0</v>
      </c>
      <c r="I84" s="134">
        <f>SUM(I64:I83)</f>
        <v>0</v>
      </c>
      <c r="J84" s="126">
        <f t="shared" ref="J84:O84" si="5">SUM(J64:J83)</f>
        <v>0</v>
      </c>
      <c r="K84" s="135">
        <f t="shared" si="5"/>
        <v>0</v>
      </c>
      <c r="L84" s="136">
        <f t="shared" si="5"/>
        <v>0</v>
      </c>
      <c r="M84" s="137">
        <f t="shared" si="5"/>
        <v>0</v>
      </c>
      <c r="N84" s="109"/>
      <c r="O84" s="156">
        <f t="shared" si="5"/>
        <v>0</v>
      </c>
    </row>
    <row r="85" spans="1:17" ht="29.15" x14ac:dyDescent="0.4">
      <c r="A85" s="208" t="s">
        <v>15</v>
      </c>
      <c r="B85" s="209"/>
      <c r="C85" s="123"/>
      <c r="D85" s="123"/>
      <c r="E85" s="127" t="s">
        <v>66</v>
      </c>
      <c r="F85" s="128"/>
      <c r="G85" s="127" t="s">
        <v>18</v>
      </c>
      <c r="H85" s="127" t="s">
        <v>18</v>
      </c>
      <c r="I85" s="128"/>
      <c r="J85" s="128"/>
      <c r="K85" s="128"/>
      <c r="L85" s="128"/>
      <c r="M85" s="128"/>
      <c r="N85" s="128"/>
      <c r="O85" s="157"/>
    </row>
    <row r="86" spans="1:17" ht="15" thickBot="1" x14ac:dyDescent="0.45">
      <c r="A86" s="225" t="s">
        <v>13</v>
      </c>
      <c r="B86" s="226"/>
      <c r="C86" s="158"/>
      <c r="D86" s="158"/>
      <c r="E86" s="159" t="str">
        <f t="shared" ref="E86" si="6">IF(E84&gt;=1,"Yes","No")</f>
        <v>No</v>
      </c>
      <c r="F86" s="158"/>
      <c r="G86" s="159" t="str">
        <f>IF(G84&gt;=1,"Yes","No")</f>
        <v>No</v>
      </c>
      <c r="H86" s="159" t="str">
        <f>IF(H84&gt;=1,"Yes","No")</f>
        <v>No</v>
      </c>
      <c r="I86" s="160"/>
      <c r="J86" s="160"/>
      <c r="K86" s="160"/>
      <c r="L86" s="160"/>
      <c r="M86" s="160"/>
      <c r="N86" s="158"/>
      <c r="O86" s="161"/>
    </row>
    <row r="87" spans="1:17" s="12" customFormat="1" ht="15" thickBot="1" x14ac:dyDescent="0.45">
      <c r="A87" s="162"/>
      <c r="B87" s="162"/>
      <c r="C87" s="162"/>
      <c r="D87" s="162"/>
      <c r="E87" s="162"/>
      <c r="F87" s="162"/>
      <c r="G87" s="162"/>
      <c r="H87" s="162"/>
      <c r="I87" s="163"/>
      <c r="J87" s="163"/>
      <c r="K87" s="163"/>
      <c r="L87" s="163"/>
      <c r="M87" s="163"/>
      <c r="N87" s="162"/>
      <c r="O87" s="162"/>
      <c r="P87" s="2"/>
    </row>
    <row r="88" spans="1:17" ht="18.45" x14ac:dyDescent="0.4">
      <c r="A88" s="213" t="s">
        <v>79</v>
      </c>
      <c r="B88" s="214"/>
      <c r="C88" s="214"/>
      <c r="D88" s="214"/>
      <c r="E88" s="214"/>
      <c r="F88" s="214"/>
      <c r="G88" s="214"/>
      <c r="H88" s="214"/>
      <c r="I88" s="214"/>
      <c r="J88" s="214"/>
      <c r="K88" s="214"/>
      <c r="L88" s="214"/>
      <c r="M88" s="214"/>
      <c r="N88" s="214"/>
      <c r="O88" s="215"/>
    </row>
    <row r="89" spans="1:17" x14ac:dyDescent="0.4">
      <c r="A89" s="118" t="s">
        <v>30</v>
      </c>
      <c r="B89" s="119">
        <f>'Weekly Menus'!B4</f>
        <v>0</v>
      </c>
      <c r="C89" s="119"/>
      <c r="D89" s="119"/>
      <c r="E89" s="50"/>
      <c r="F89" s="50"/>
      <c r="G89" s="50"/>
      <c r="H89" s="50"/>
      <c r="I89" s="50"/>
      <c r="J89" s="50"/>
      <c r="K89" s="50"/>
      <c r="L89" s="50"/>
      <c r="M89" s="50"/>
      <c r="N89" s="50"/>
      <c r="O89" s="51"/>
      <c r="P89" s="75"/>
      <c r="Q89" s="75"/>
    </row>
    <row r="90" spans="1:17" ht="15" thickBot="1" x14ac:dyDescent="0.45">
      <c r="A90" s="176"/>
      <c r="B90" s="177"/>
      <c r="C90" s="177"/>
      <c r="D90" s="177"/>
      <c r="E90" s="177"/>
      <c r="F90" s="177"/>
      <c r="G90" s="177"/>
      <c r="H90" s="177"/>
      <c r="I90" s="177"/>
      <c r="J90" s="177"/>
      <c r="K90" s="177"/>
      <c r="L90" s="177"/>
      <c r="M90" s="177"/>
      <c r="N90" s="177"/>
      <c r="O90" s="178"/>
      <c r="P90" s="75"/>
      <c r="Q90" s="75"/>
    </row>
    <row r="91" spans="1:17" ht="18.45" x14ac:dyDescent="0.5">
      <c r="A91" s="210" t="s">
        <v>9</v>
      </c>
      <c r="B91" s="211"/>
      <c r="C91" s="211"/>
      <c r="D91" s="211"/>
      <c r="E91" s="211"/>
      <c r="F91" s="211"/>
      <c r="G91" s="211"/>
      <c r="H91" s="211"/>
      <c r="I91" s="211"/>
      <c r="J91" s="211"/>
      <c r="K91" s="211"/>
      <c r="L91" s="211"/>
      <c r="M91" s="211"/>
      <c r="N91" s="211"/>
      <c r="O91" s="212"/>
    </row>
    <row r="92" spans="1:17" ht="45" customHeight="1" x14ac:dyDescent="0.4">
      <c r="A92" s="5" t="s">
        <v>12</v>
      </c>
      <c r="B92" s="4" t="s">
        <v>65</v>
      </c>
      <c r="C92" s="138" t="s">
        <v>70</v>
      </c>
      <c r="D92" s="138" t="s">
        <v>59</v>
      </c>
      <c r="E92" s="139" t="s">
        <v>67</v>
      </c>
      <c r="F92" s="196" t="s">
        <v>85</v>
      </c>
      <c r="G92" s="140" t="s">
        <v>2</v>
      </c>
      <c r="H92" s="141" t="s">
        <v>64</v>
      </c>
      <c r="I92" s="142" t="s">
        <v>33</v>
      </c>
      <c r="J92" s="143" t="s">
        <v>68</v>
      </c>
      <c r="K92" s="144" t="s">
        <v>69</v>
      </c>
      <c r="L92" s="145" t="s">
        <v>71</v>
      </c>
      <c r="M92" s="146" t="s">
        <v>5</v>
      </c>
      <c r="N92" s="147" t="s">
        <v>60</v>
      </c>
      <c r="O92" s="149" t="s">
        <v>61</v>
      </c>
    </row>
    <row r="93" spans="1:17" x14ac:dyDescent="0.4">
      <c r="A93" s="120">
        <f>'Weekly Menus'!D7</f>
        <v>0</v>
      </c>
      <c r="B93" s="96"/>
      <c r="C93" s="41"/>
      <c r="D93" s="41"/>
      <c r="E93" s="41"/>
      <c r="F93" s="41"/>
      <c r="G93" s="41"/>
      <c r="H93" s="115"/>
      <c r="I93" s="115"/>
      <c r="J93" s="116"/>
      <c r="K93" s="116"/>
      <c r="L93" s="116"/>
      <c r="M93" s="116"/>
      <c r="N93" s="117">
        <f>IF(I205+J205+K205+M205&gt;=2,I93+J93+K93+L93+M93,I93+J93+K93+M93)</f>
        <v>0</v>
      </c>
      <c r="O93" s="150">
        <f>IF(I205+J205+K205+M205&lt;2,L93," ")</f>
        <v>0</v>
      </c>
    </row>
    <row r="94" spans="1:17" x14ac:dyDescent="0.4">
      <c r="A94" s="120">
        <f>'Weekly Menus'!D8</f>
        <v>0</v>
      </c>
      <c r="B94" s="96"/>
      <c r="C94" s="41"/>
      <c r="D94" s="41"/>
      <c r="E94" s="41"/>
      <c r="F94" s="41"/>
      <c r="G94" s="41"/>
      <c r="H94" s="115"/>
      <c r="I94" s="115"/>
      <c r="J94" s="116"/>
      <c r="K94" s="116"/>
      <c r="L94" s="116"/>
      <c r="M94" s="116"/>
      <c r="N94" s="117">
        <f>IF(I205+J205+K205+M205&gt;=2,I94+J94+K94+L94+M94,I94+J94+K94+M94)</f>
        <v>0</v>
      </c>
      <c r="O94" s="150">
        <f>IF(I205+J205+K205+M205&lt;2,L94," ")</f>
        <v>0</v>
      </c>
    </row>
    <row r="95" spans="1:17" x14ac:dyDescent="0.4">
      <c r="A95" s="120">
        <f>'Weekly Menus'!D9</f>
        <v>0</v>
      </c>
      <c r="B95" s="96"/>
      <c r="C95" s="41"/>
      <c r="D95" s="41"/>
      <c r="E95" s="41"/>
      <c r="F95" s="41"/>
      <c r="G95" s="41"/>
      <c r="H95" s="115"/>
      <c r="I95" s="115"/>
      <c r="J95" s="116"/>
      <c r="K95" s="116"/>
      <c r="L95" s="116"/>
      <c r="M95" s="116"/>
      <c r="N95" s="117">
        <f>IF(I205+J205+K205+M205&gt;=2,I95+J95+K95+L95+M95,I95+J95+K95+M95)</f>
        <v>0</v>
      </c>
      <c r="O95" s="150">
        <f>IF(I205+J205+K205+M205&lt;2,L95," ")</f>
        <v>0</v>
      </c>
    </row>
    <row r="96" spans="1:17" x14ac:dyDescent="0.4">
      <c r="A96" s="120">
        <f>'Weekly Menus'!D10</f>
        <v>0</v>
      </c>
      <c r="B96" s="96"/>
      <c r="C96" s="41"/>
      <c r="D96" s="41"/>
      <c r="E96" s="41"/>
      <c r="F96" s="41"/>
      <c r="G96" s="41"/>
      <c r="H96" s="115"/>
      <c r="I96" s="115"/>
      <c r="J96" s="116"/>
      <c r="K96" s="116"/>
      <c r="L96" s="116"/>
      <c r="M96" s="116"/>
      <c r="N96" s="117">
        <f>IF(I205+J205+K205+M205&gt;=2,I96+J96+K96+L96+M96,I96+J96+K96+M96)</f>
        <v>0</v>
      </c>
      <c r="O96" s="150">
        <f>IF(I205+J205+K205+M205&lt;2,L96," ")</f>
        <v>0</v>
      </c>
    </row>
    <row r="97" spans="1:15" x14ac:dyDescent="0.4">
      <c r="A97" s="120">
        <f>'Weekly Menus'!D11</f>
        <v>0</v>
      </c>
      <c r="B97" s="96"/>
      <c r="C97" s="41"/>
      <c r="D97" s="41"/>
      <c r="E97" s="41"/>
      <c r="F97" s="41"/>
      <c r="G97" s="41"/>
      <c r="H97" s="115"/>
      <c r="I97" s="115"/>
      <c r="J97" s="116"/>
      <c r="K97" s="116"/>
      <c r="L97" s="116"/>
      <c r="M97" s="116"/>
      <c r="N97" s="117">
        <f>IF(I205+J205+K205+M205&gt;=2,I97+J97+K97+L97+M97,I97+J97+K97+M97)</f>
        <v>0</v>
      </c>
      <c r="O97" s="150">
        <f>IF(I205+J205+K205+M205&lt;2,L97," ")</f>
        <v>0</v>
      </c>
    </row>
    <row r="98" spans="1:15" x14ac:dyDescent="0.4">
      <c r="A98" s="120">
        <f>'Weekly Menus'!D12</f>
        <v>0</v>
      </c>
      <c r="B98" s="96"/>
      <c r="C98" s="41"/>
      <c r="D98" s="41"/>
      <c r="E98" s="41"/>
      <c r="F98" s="41"/>
      <c r="G98" s="41"/>
      <c r="H98" s="115"/>
      <c r="I98" s="115"/>
      <c r="J98" s="116"/>
      <c r="K98" s="116"/>
      <c r="L98" s="116"/>
      <c r="M98" s="116"/>
      <c r="N98" s="117">
        <f>IF(I205+J205+K205+M205&gt;=2,I98+J98+K98+L98+M98,I98+J98+K98+M98)</f>
        <v>0</v>
      </c>
      <c r="O98" s="150">
        <f>IF(I205+J205+K205+M205&lt;2,L98," ")</f>
        <v>0</v>
      </c>
    </row>
    <row r="99" spans="1:15" x14ac:dyDescent="0.4">
      <c r="A99" s="120">
        <f>'Weekly Menus'!D13</f>
        <v>0</v>
      </c>
      <c r="B99" s="97"/>
      <c r="C99" s="41"/>
      <c r="D99" s="41"/>
      <c r="E99" s="41"/>
      <c r="F99" s="41"/>
      <c r="G99" s="41"/>
      <c r="H99" s="115"/>
      <c r="I99" s="115"/>
      <c r="J99" s="116"/>
      <c r="K99" s="116"/>
      <c r="L99" s="116"/>
      <c r="M99" s="116"/>
      <c r="N99" s="117">
        <f>IF(I205+J205+K205+M205&gt;=2,I99+J99+K99+L99+M99,I99+J99+K99+M99)</f>
        <v>0</v>
      </c>
      <c r="O99" s="150">
        <f>IF(I205+J205+K205+M205&lt;2,L99," ")</f>
        <v>0</v>
      </c>
    </row>
    <row r="100" spans="1:15" x14ac:dyDescent="0.4">
      <c r="A100" s="120">
        <f>'Weekly Menus'!D14</f>
        <v>0</v>
      </c>
      <c r="B100" s="96"/>
      <c r="C100" s="41"/>
      <c r="D100" s="41"/>
      <c r="E100" s="41"/>
      <c r="F100" s="41"/>
      <c r="G100" s="41"/>
      <c r="H100" s="115"/>
      <c r="I100" s="115"/>
      <c r="J100" s="116"/>
      <c r="K100" s="116"/>
      <c r="L100" s="116"/>
      <c r="M100" s="116"/>
      <c r="N100" s="117">
        <f>IF(I205+J205+K205+M205&gt;=2,I100+J100+K100+L100+M100,I100+J100+K100+M100)</f>
        <v>0</v>
      </c>
      <c r="O100" s="150">
        <f>IF(I205+J205+K205+M205&lt;2,L100," ")</f>
        <v>0</v>
      </c>
    </row>
    <row r="101" spans="1:15" x14ac:dyDescent="0.4">
      <c r="A101" s="120">
        <f>'Weekly Menus'!D15</f>
        <v>0</v>
      </c>
      <c r="B101" s="96"/>
      <c r="C101" s="41"/>
      <c r="D101" s="41"/>
      <c r="E101" s="41"/>
      <c r="F101" s="41"/>
      <c r="G101" s="41"/>
      <c r="H101" s="115"/>
      <c r="I101" s="115"/>
      <c r="J101" s="116"/>
      <c r="K101" s="116"/>
      <c r="L101" s="116"/>
      <c r="M101" s="116"/>
      <c r="N101" s="117">
        <f>IF(I205+J205+K205+M205&gt;=2,I101+J101+K101+L101+M101,I101+J101+K101+M101)</f>
        <v>0</v>
      </c>
      <c r="O101" s="150">
        <f>IF(I205+J205+K205+M205&lt;2,L101," ")</f>
        <v>0</v>
      </c>
    </row>
    <row r="102" spans="1:15" x14ac:dyDescent="0.4">
      <c r="A102" s="120">
        <f>'Weekly Menus'!D16</f>
        <v>0</v>
      </c>
      <c r="B102" s="96"/>
      <c r="C102" s="41"/>
      <c r="D102" s="41"/>
      <c r="E102" s="41"/>
      <c r="F102" s="41"/>
      <c r="G102" s="41"/>
      <c r="H102" s="115"/>
      <c r="I102" s="115"/>
      <c r="J102" s="116"/>
      <c r="K102" s="116"/>
      <c r="L102" s="116"/>
      <c r="M102" s="116"/>
      <c r="N102" s="117">
        <f>IF(I205+J205+K205+M205&gt;=2,I102+J102+K102+L102+M102,I102+J102+K102+M102)</f>
        <v>0</v>
      </c>
      <c r="O102" s="150">
        <f>IF(I205+J205+K205+M205&lt;2,L102," ")</f>
        <v>0</v>
      </c>
    </row>
    <row r="103" spans="1:15" x14ac:dyDescent="0.4">
      <c r="A103" s="120">
        <f>'Weekly Menus'!D17</f>
        <v>0</v>
      </c>
      <c r="B103" s="98"/>
      <c r="C103" s="41"/>
      <c r="D103" s="41"/>
      <c r="E103" s="41"/>
      <c r="F103" s="41"/>
      <c r="G103" s="41"/>
      <c r="H103" s="115"/>
      <c r="I103" s="115"/>
      <c r="J103" s="116"/>
      <c r="K103" s="116"/>
      <c r="L103" s="116"/>
      <c r="M103" s="116"/>
      <c r="N103" s="117">
        <f>IF(I205+J205+K205+M205&gt;=2,I103+J103+K103+L103+M103,I103+J103+K103+M103)</f>
        <v>0</v>
      </c>
      <c r="O103" s="150">
        <f>IF(I205+J205+K205+M205&lt;2,L103," ")</f>
        <v>0</v>
      </c>
    </row>
    <row r="104" spans="1:15" x14ac:dyDescent="0.4">
      <c r="A104" s="120">
        <f>'Weekly Menus'!D18</f>
        <v>0</v>
      </c>
      <c r="B104" s="98"/>
      <c r="C104" s="41"/>
      <c r="D104" s="41"/>
      <c r="E104" s="41"/>
      <c r="F104" s="41"/>
      <c r="G104" s="41"/>
      <c r="H104" s="115"/>
      <c r="I104" s="115"/>
      <c r="J104" s="116"/>
      <c r="K104" s="116"/>
      <c r="L104" s="116"/>
      <c r="M104" s="116"/>
      <c r="N104" s="117">
        <f>IF(I205+J205+K205+M205&gt;=2,I104+J104+K104+L104+M104,I104+J104+K104+M104)</f>
        <v>0</v>
      </c>
      <c r="O104" s="150">
        <f>IF(I205+J205+K205+M205&lt;2,L104," ")</f>
        <v>0</v>
      </c>
    </row>
    <row r="105" spans="1:15" x14ac:dyDescent="0.4">
      <c r="A105" s="120">
        <f>'Weekly Menus'!D19</f>
        <v>0</v>
      </c>
      <c r="B105" s="98"/>
      <c r="C105" s="41"/>
      <c r="D105" s="41"/>
      <c r="E105" s="41"/>
      <c r="F105" s="41"/>
      <c r="G105" s="41"/>
      <c r="H105" s="115"/>
      <c r="I105" s="115"/>
      <c r="J105" s="116"/>
      <c r="K105" s="116"/>
      <c r="L105" s="116"/>
      <c r="M105" s="116"/>
      <c r="N105" s="117">
        <f>IF(I205+J205+K205+M205&gt;=2,I105+J105+K105+L105+M105,I105+J105+K105+M105)</f>
        <v>0</v>
      </c>
      <c r="O105" s="150">
        <f>IF(I205+J205+K205+M205&lt;2,L105," ")</f>
        <v>0</v>
      </c>
    </row>
    <row r="106" spans="1:15" x14ac:dyDescent="0.4">
      <c r="A106" s="120">
        <f>'Weekly Menus'!D20</f>
        <v>0</v>
      </c>
      <c r="B106" s="98"/>
      <c r="C106" s="41"/>
      <c r="D106" s="41"/>
      <c r="E106" s="41"/>
      <c r="F106" s="41"/>
      <c r="G106" s="41"/>
      <c r="H106" s="115"/>
      <c r="I106" s="115"/>
      <c r="J106" s="116"/>
      <c r="K106" s="116"/>
      <c r="L106" s="116"/>
      <c r="M106" s="116"/>
      <c r="N106" s="117">
        <f>IF(I205+J205+K205+M205&gt;=2,I106+J106+K106+L106+M106,I106+J106+K106+M106)</f>
        <v>0</v>
      </c>
      <c r="O106" s="150">
        <f>IF(I205+J205+K205+M205&lt;2,L106," ")</f>
        <v>0</v>
      </c>
    </row>
    <row r="107" spans="1:15" x14ac:dyDescent="0.4">
      <c r="A107" s="120">
        <f>'Weekly Menus'!D21</f>
        <v>0</v>
      </c>
      <c r="B107" s="98"/>
      <c r="C107" s="41"/>
      <c r="D107" s="41"/>
      <c r="E107" s="41"/>
      <c r="F107" s="41"/>
      <c r="G107" s="41"/>
      <c r="H107" s="115"/>
      <c r="I107" s="115"/>
      <c r="J107" s="116"/>
      <c r="K107" s="116"/>
      <c r="L107" s="116"/>
      <c r="M107" s="116"/>
      <c r="N107" s="117">
        <f>IF(I205+J205+K205+M205&gt;=2,I107+J107+K107+L107+M107,I107+J107+K107+M107)</f>
        <v>0</v>
      </c>
      <c r="O107" s="150">
        <f>IF(I205+J205+K205+M205&lt;2,L107," ")</f>
        <v>0</v>
      </c>
    </row>
    <row r="108" spans="1:15" x14ac:dyDescent="0.4">
      <c r="A108" s="120">
        <f>'Weekly Menus'!D22</f>
        <v>0</v>
      </c>
      <c r="B108" s="98"/>
      <c r="C108" s="41"/>
      <c r="D108" s="41"/>
      <c r="E108" s="41"/>
      <c r="F108" s="41"/>
      <c r="G108" s="41"/>
      <c r="H108" s="115"/>
      <c r="I108" s="115"/>
      <c r="J108" s="116"/>
      <c r="K108" s="116"/>
      <c r="L108" s="116"/>
      <c r="M108" s="116"/>
      <c r="N108" s="117">
        <f>IF(I205+J205+K205+M205&gt;=2,I108+J108+K108+L108+M108,I108+J108+K108+M108)</f>
        <v>0</v>
      </c>
      <c r="O108" s="150">
        <f>IF(I205+J205+K205+M205&lt;2,L108," ")</f>
        <v>0</v>
      </c>
    </row>
    <row r="109" spans="1:15" x14ac:dyDescent="0.4">
      <c r="A109" s="120">
        <f>'Weekly Menus'!D23</f>
        <v>0</v>
      </c>
      <c r="B109" s="98"/>
      <c r="C109" s="41"/>
      <c r="D109" s="41"/>
      <c r="E109" s="41"/>
      <c r="F109" s="41"/>
      <c r="G109" s="41"/>
      <c r="H109" s="115"/>
      <c r="I109" s="115"/>
      <c r="J109" s="116"/>
      <c r="K109" s="116"/>
      <c r="L109" s="116"/>
      <c r="M109" s="116"/>
      <c r="N109" s="117">
        <f>IF(I205+J205+K205+M205&gt;=2,I109+J109+K109+L109+M109,I109+J109+K109+M109)</f>
        <v>0</v>
      </c>
      <c r="O109" s="150">
        <f>IF(I205+J205+K205+M205&lt;2,L109," ")</f>
        <v>0</v>
      </c>
    </row>
    <row r="110" spans="1:15" x14ac:dyDescent="0.4">
      <c r="A110" s="120">
        <f>'Weekly Menus'!D24</f>
        <v>0</v>
      </c>
      <c r="B110" s="98"/>
      <c r="C110" s="41"/>
      <c r="D110" s="41"/>
      <c r="E110" s="41"/>
      <c r="F110" s="41"/>
      <c r="G110" s="41"/>
      <c r="H110" s="115"/>
      <c r="I110" s="115"/>
      <c r="J110" s="116"/>
      <c r="K110" s="116"/>
      <c r="L110" s="116"/>
      <c r="M110" s="116"/>
      <c r="N110" s="117">
        <f>IF(I205+J205+K205+M205&gt;=2,I110+J110+K110+L110+M110,I110+J110+K110+M110)</f>
        <v>0</v>
      </c>
      <c r="O110" s="150">
        <f>IF(I205+J205+K205+M205&lt;2,L110," ")</f>
        <v>0</v>
      </c>
    </row>
    <row r="111" spans="1:15" x14ac:dyDescent="0.4">
      <c r="A111" s="120">
        <f>'Weekly Menus'!D25</f>
        <v>0</v>
      </c>
      <c r="B111" s="98"/>
      <c r="C111" s="41"/>
      <c r="D111" s="41"/>
      <c r="E111" s="41"/>
      <c r="F111" s="41"/>
      <c r="G111" s="41"/>
      <c r="H111" s="115"/>
      <c r="I111" s="115"/>
      <c r="J111" s="116"/>
      <c r="K111" s="116"/>
      <c r="L111" s="116"/>
      <c r="M111" s="116"/>
      <c r="N111" s="117">
        <f>IF(I205+J205+K205+M205&gt;=2,I111+J111+K111+L111+M111,I111+J111+K111+M111)</f>
        <v>0</v>
      </c>
      <c r="O111" s="150">
        <f>IF(I205+J205+K205+M205&lt;2,L111," ")</f>
        <v>0</v>
      </c>
    </row>
    <row r="112" spans="1:15" x14ac:dyDescent="0.4">
      <c r="A112" s="120">
        <f>'Weekly Menus'!D26</f>
        <v>0</v>
      </c>
      <c r="B112" s="98"/>
      <c r="C112" s="41"/>
      <c r="D112" s="41"/>
      <c r="E112" s="41"/>
      <c r="F112" s="41"/>
      <c r="G112" s="41"/>
      <c r="H112" s="115"/>
      <c r="I112" s="115"/>
      <c r="J112" s="116"/>
      <c r="K112" s="116"/>
      <c r="L112" s="116"/>
      <c r="M112" s="116"/>
      <c r="N112" s="117">
        <f>IF(I205+J205+K205+M205&gt;=2,I112+J112+K112+L112+M112,I112+J112+K112+M112)</f>
        <v>0</v>
      </c>
      <c r="O112" s="150">
        <f>IF(I205+J205+K205+M205&lt;2,L112," ")</f>
        <v>0</v>
      </c>
    </row>
    <row r="113" spans="1:17" x14ac:dyDescent="0.4">
      <c r="A113" s="206" t="s">
        <v>17</v>
      </c>
      <c r="B113" s="207"/>
      <c r="C113" s="123"/>
      <c r="D113" s="124">
        <f>SUM(D93:D112)</f>
        <v>0</v>
      </c>
      <c r="E113" s="121">
        <f>SUM(E93:E112,C93:C112)</f>
        <v>0</v>
      </c>
      <c r="F113" s="121">
        <f>SUMIF(F93:F112,"yes",E93:E112)</f>
        <v>0</v>
      </c>
      <c r="G113" s="122">
        <f>SUM(G93:G112,N93:N112)</f>
        <v>0</v>
      </c>
      <c r="H113" s="125">
        <f>SUM(H93:H112)</f>
        <v>0</v>
      </c>
      <c r="I113" s="134">
        <f>SUM(I93:I112)</f>
        <v>0</v>
      </c>
      <c r="J113" s="126">
        <f t="shared" ref="J113:O113" si="7">SUM(J93:J112)</f>
        <v>0</v>
      </c>
      <c r="K113" s="135">
        <f t="shared" si="7"/>
        <v>0</v>
      </c>
      <c r="L113" s="136">
        <f t="shared" si="7"/>
        <v>0</v>
      </c>
      <c r="M113" s="137">
        <f t="shared" si="7"/>
        <v>0</v>
      </c>
      <c r="N113" s="109"/>
      <c r="O113" s="156">
        <f t="shared" si="7"/>
        <v>0</v>
      </c>
    </row>
    <row r="114" spans="1:17" ht="29.15" x14ac:dyDescent="0.4">
      <c r="A114" s="208" t="s">
        <v>15</v>
      </c>
      <c r="B114" s="209"/>
      <c r="C114" s="123"/>
      <c r="D114" s="123"/>
      <c r="E114" s="127" t="s">
        <v>66</v>
      </c>
      <c r="F114" s="128"/>
      <c r="G114" s="127" t="s">
        <v>18</v>
      </c>
      <c r="H114" s="127" t="s">
        <v>18</v>
      </c>
      <c r="I114" s="128"/>
      <c r="J114" s="128"/>
      <c r="K114" s="128"/>
      <c r="L114" s="128"/>
      <c r="M114" s="128"/>
      <c r="N114" s="128"/>
      <c r="O114" s="157"/>
    </row>
    <row r="115" spans="1:17" ht="15" thickBot="1" x14ac:dyDescent="0.45">
      <c r="A115" s="225" t="s">
        <v>13</v>
      </c>
      <c r="B115" s="226"/>
      <c r="C115" s="158"/>
      <c r="D115" s="158"/>
      <c r="E115" s="159" t="str">
        <f t="shared" ref="E115" si="8">IF(E113&gt;=1,"Yes","No")</f>
        <v>No</v>
      </c>
      <c r="F115" s="158"/>
      <c r="G115" s="159" t="str">
        <f>IF(G113&gt;=1,"Yes","No")</f>
        <v>No</v>
      </c>
      <c r="H115" s="159" t="str">
        <f>IF(H113&gt;=1,"Yes","No")</f>
        <v>No</v>
      </c>
      <c r="I115" s="160"/>
      <c r="J115" s="160"/>
      <c r="K115" s="160"/>
      <c r="L115" s="160"/>
      <c r="M115" s="160"/>
      <c r="N115" s="158"/>
      <c r="O115" s="161"/>
    </row>
    <row r="116" spans="1:17" s="12" customFormat="1" ht="15" thickBot="1" x14ac:dyDescent="0.45">
      <c r="A116" s="162"/>
      <c r="B116" s="162"/>
      <c r="C116" s="162"/>
      <c r="D116" s="162"/>
      <c r="E116" s="162"/>
      <c r="F116" s="162"/>
      <c r="G116" s="162"/>
      <c r="H116" s="162"/>
      <c r="I116" s="163"/>
      <c r="J116" s="163"/>
      <c r="K116" s="163"/>
      <c r="L116" s="163"/>
      <c r="M116" s="163"/>
      <c r="N116" s="162"/>
      <c r="O116" s="162"/>
      <c r="P116" s="2"/>
    </row>
    <row r="117" spans="1:17" ht="18.45" x14ac:dyDescent="0.4">
      <c r="A117" s="213" t="s">
        <v>79</v>
      </c>
      <c r="B117" s="214"/>
      <c r="C117" s="214"/>
      <c r="D117" s="214"/>
      <c r="E117" s="214"/>
      <c r="F117" s="214"/>
      <c r="G117" s="214"/>
      <c r="H117" s="214"/>
      <c r="I117" s="214"/>
      <c r="J117" s="214"/>
      <c r="K117" s="214"/>
      <c r="L117" s="214"/>
      <c r="M117" s="214"/>
      <c r="N117" s="214"/>
      <c r="O117" s="215"/>
    </row>
    <row r="118" spans="1:17" x14ac:dyDescent="0.4">
      <c r="A118" s="118" t="s">
        <v>30</v>
      </c>
      <c r="B118" s="119">
        <f>'Weekly Menus'!B4</f>
        <v>0</v>
      </c>
      <c r="C118" s="119"/>
      <c r="D118" s="119"/>
      <c r="E118" s="50"/>
      <c r="F118" s="50"/>
      <c r="G118" s="50"/>
      <c r="H118" s="50"/>
      <c r="I118" s="50"/>
      <c r="J118" s="50"/>
      <c r="K118" s="50"/>
      <c r="L118" s="50"/>
      <c r="M118" s="50"/>
      <c r="N118" s="50"/>
      <c r="O118" s="51"/>
      <c r="P118" s="75"/>
      <c r="Q118" s="75"/>
    </row>
    <row r="119" spans="1:17" ht="15" thickBot="1" x14ac:dyDescent="0.45">
      <c r="A119" s="176"/>
      <c r="B119" s="177"/>
      <c r="C119" s="177"/>
      <c r="D119" s="177"/>
      <c r="E119" s="177"/>
      <c r="F119" s="177"/>
      <c r="G119" s="177"/>
      <c r="H119" s="177"/>
      <c r="I119" s="177"/>
      <c r="J119" s="177"/>
      <c r="K119" s="177"/>
      <c r="L119" s="177"/>
      <c r="M119" s="177"/>
      <c r="N119" s="177"/>
      <c r="O119" s="178"/>
      <c r="P119" s="75"/>
      <c r="Q119" s="75"/>
    </row>
    <row r="120" spans="1:17" ht="18.45" x14ac:dyDescent="0.5">
      <c r="A120" s="210" t="s">
        <v>10</v>
      </c>
      <c r="B120" s="211"/>
      <c r="C120" s="211"/>
      <c r="D120" s="211"/>
      <c r="E120" s="211"/>
      <c r="F120" s="211"/>
      <c r="G120" s="211"/>
      <c r="H120" s="211"/>
      <c r="I120" s="211"/>
      <c r="J120" s="211"/>
      <c r="K120" s="211"/>
      <c r="L120" s="211"/>
      <c r="M120" s="211"/>
      <c r="N120" s="211"/>
      <c r="O120" s="212"/>
    </row>
    <row r="121" spans="1:17" ht="45" customHeight="1" x14ac:dyDescent="0.4">
      <c r="A121" s="5" t="s">
        <v>12</v>
      </c>
      <c r="B121" s="4" t="s">
        <v>65</v>
      </c>
      <c r="C121" s="138" t="s">
        <v>70</v>
      </c>
      <c r="D121" s="138" t="s">
        <v>59</v>
      </c>
      <c r="E121" s="139" t="s">
        <v>67</v>
      </c>
      <c r="F121" s="196" t="s">
        <v>85</v>
      </c>
      <c r="G121" s="140" t="s">
        <v>2</v>
      </c>
      <c r="H121" s="141" t="s">
        <v>64</v>
      </c>
      <c r="I121" s="142" t="s">
        <v>33</v>
      </c>
      <c r="J121" s="143" t="s">
        <v>68</v>
      </c>
      <c r="K121" s="144" t="s">
        <v>69</v>
      </c>
      <c r="L121" s="145" t="s">
        <v>71</v>
      </c>
      <c r="M121" s="146" t="s">
        <v>5</v>
      </c>
      <c r="N121" s="147" t="s">
        <v>60</v>
      </c>
      <c r="O121" s="149" t="s">
        <v>61</v>
      </c>
    </row>
    <row r="122" spans="1:17" x14ac:dyDescent="0.4">
      <c r="A122" s="120">
        <f>'Weekly Menus'!E7</f>
        <v>0</v>
      </c>
      <c r="B122" s="96"/>
      <c r="C122" s="41"/>
      <c r="D122" s="41"/>
      <c r="E122" s="41"/>
      <c r="F122" s="41"/>
      <c r="G122" s="41"/>
      <c r="H122" s="115"/>
      <c r="I122" s="115"/>
      <c r="J122" s="116"/>
      <c r="K122" s="116"/>
      <c r="L122" s="116"/>
      <c r="M122" s="116"/>
      <c r="N122" s="117">
        <f>IF(I205+J205+K205+M205&gt;=2,I122+J122+K122+L122+M122,I122+J122+K122+M122)</f>
        <v>0</v>
      </c>
      <c r="O122" s="150">
        <f>IF(I205+J205+K205+M205&lt;2,L122," ")</f>
        <v>0</v>
      </c>
    </row>
    <row r="123" spans="1:17" x14ac:dyDescent="0.4">
      <c r="A123" s="120">
        <f>'Weekly Menus'!E8</f>
        <v>0</v>
      </c>
      <c r="B123" s="96"/>
      <c r="C123" s="41"/>
      <c r="D123" s="41"/>
      <c r="E123" s="41"/>
      <c r="F123" s="41"/>
      <c r="G123" s="41"/>
      <c r="H123" s="115"/>
      <c r="I123" s="115"/>
      <c r="J123" s="116"/>
      <c r="K123" s="116"/>
      <c r="L123" s="116"/>
      <c r="M123" s="116"/>
      <c r="N123" s="117">
        <f>IF(I205+J205+K205+M205&gt;=2,I123+J123+K123+L123+M123,I123+J123+K123+M123)</f>
        <v>0</v>
      </c>
      <c r="O123" s="150">
        <f>IF(I205+J205+K205+M205&lt;2,L123," ")</f>
        <v>0</v>
      </c>
    </row>
    <row r="124" spans="1:17" x14ac:dyDescent="0.4">
      <c r="A124" s="120">
        <f>'Weekly Menus'!E9</f>
        <v>0</v>
      </c>
      <c r="B124" s="96"/>
      <c r="C124" s="41"/>
      <c r="D124" s="41"/>
      <c r="E124" s="41"/>
      <c r="F124" s="41"/>
      <c r="G124" s="41"/>
      <c r="H124" s="115"/>
      <c r="I124" s="115"/>
      <c r="J124" s="116"/>
      <c r="K124" s="116"/>
      <c r="L124" s="116"/>
      <c r="M124" s="116"/>
      <c r="N124" s="117">
        <f>IF(I205+J205+K205+M205&gt;=2,I124+J124+K124+L124+M124,I124+J124+K124+M124)</f>
        <v>0</v>
      </c>
      <c r="O124" s="150">
        <f>IF(I205+J205+K205+M205&lt;2,L124," ")</f>
        <v>0</v>
      </c>
    </row>
    <row r="125" spans="1:17" x14ac:dyDescent="0.4">
      <c r="A125" s="120">
        <f>'Weekly Menus'!E10</f>
        <v>0</v>
      </c>
      <c r="B125" s="96"/>
      <c r="C125" s="41"/>
      <c r="D125" s="41"/>
      <c r="E125" s="41"/>
      <c r="F125" s="41"/>
      <c r="G125" s="41"/>
      <c r="H125" s="115"/>
      <c r="I125" s="115"/>
      <c r="J125" s="116"/>
      <c r="K125" s="116"/>
      <c r="L125" s="116"/>
      <c r="M125" s="116"/>
      <c r="N125" s="117">
        <f>IF(I205+J205+K205+M205&gt;=2,I125+J125+K125+L125+M125,I125+J125+K125+M125)</f>
        <v>0</v>
      </c>
      <c r="O125" s="150">
        <f>IF(I205+J205+K205+M205&lt;2,L125," ")</f>
        <v>0</v>
      </c>
    </row>
    <row r="126" spans="1:17" x14ac:dyDescent="0.4">
      <c r="A126" s="120">
        <f>'Weekly Menus'!E11</f>
        <v>0</v>
      </c>
      <c r="B126" s="96"/>
      <c r="C126" s="41"/>
      <c r="D126" s="41"/>
      <c r="E126" s="41"/>
      <c r="F126" s="41"/>
      <c r="G126" s="41"/>
      <c r="H126" s="115"/>
      <c r="I126" s="115"/>
      <c r="J126" s="116"/>
      <c r="K126" s="116"/>
      <c r="L126" s="116"/>
      <c r="M126" s="116"/>
      <c r="N126" s="117">
        <f>IF(I205+J205+K205+M205&gt;=2,I126+J126+K126+L126+M126,I126+J126+K126+M126)</f>
        <v>0</v>
      </c>
      <c r="O126" s="150">
        <f>IF(I205+J205+K205+M205&lt;2,L126," ")</f>
        <v>0</v>
      </c>
    </row>
    <row r="127" spans="1:17" x14ac:dyDescent="0.4">
      <c r="A127" s="120">
        <f>'Weekly Menus'!E12</f>
        <v>0</v>
      </c>
      <c r="B127" s="96"/>
      <c r="C127" s="41"/>
      <c r="D127" s="41"/>
      <c r="E127" s="41"/>
      <c r="F127" s="41"/>
      <c r="G127" s="41"/>
      <c r="H127" s="115"/>
      <c r="I127" s="115"/>
      <c r="J127" s="116"/>
      <c r="K127" s="116"/>
      <c r="L127" s="116"/>
      <c r="M127" s="116"/>
      <c r="N127" s="117">
        <f>IF(I205+J205+K205+M205&gt;=2,I127+J127+K127+L127+M127,I127+J127+K127+M127)</f>
        <v>0</v>
      </c>
      <c r="O127" s="150">
        <f>IF(I205+J205+K205+M205&lt;2,L127," ")</f>
        <v>0</v>
      </c>
    </row>
    <row r="128" spans="1:17" x14ac:dyDescent="0.4">
      <c r="A128" s="120">
        <f>'Weekly Menus'!E13</f>
        <v>0</v>
      </c>
      <c r="B128" s="97"/>
      <c r="C128" s="41"/>
      <c r="D128" s="41"/>
      <c r="E128" s="41"/>
      <c r="F128" s="41"/>
      <c r="G128" s="41"/>
      <c r="H128" s="115"/>
      <c r="I128" s="115"/>
      <c r="J128" s="116"/>
      <c r="K128" s="116"/>
      <c r="L128" s="116"/>
      <c r="M128" s="116"/>
      <c r="N128" s="117">
        <f>IF(I205+J205+K205+M205&gt;=2,I128+J128+K128+L128+M128,I128+J128+K128+M128)</f>
        <v>0</v>
      </c>
      <c r="O128" s="150">
        <f>IF(I205+J205+K205+M205&lt;2,L128," ")</f>
        <v>0</v>
      </c>
    </row>
    <row r="129" spans="1:15" x14ac:dyDescent="0.4">
      <c r="A129" s="120">
        <f>'Weekly Menus'!E14</f>
        <v>0</v>
      </c>
      <c r="B129" s="96"/>
      <c r="C129" s="41"/>
      <c r="D129" s="41"/>
      <c r="E129" s="41"/>
      <c r="F129" s="41"/>
      <c r="G129" s="41"/>
      <c r="H129" s="115"/>
      <c r="I129" s="115"/>
      <c r="J129" s="116"/>
      <c r="K129" s="116"/>
      <c r="L129" s="116"/>
      <c r="M129" s="116"/>
      <c r="N129" s="117">
        <f>IF(I205+J205+K205+M205&gt;=2,I129+J129+K129+L129+M129,I129+J129+K129+M129)</f>
        <v>0</v>
      </c>
      <c r="O129" s="150">
        <f>IF(I205+J205+K205+M205&lt;2,L129," ")</f>
        <v>0</v>
      </c>
    </row>
    <row r="130" spans="1:15" x14ac:dyDescent="0.4">
      <c r="A130" s="120">
        <f>'Weekly Menus'!E15</f>
        <v>0</v>
      </c>
      <c r="B130" s="96"/>
      <c r="C130" s="41"/>
      <c r="D130" s="41"/>
      <c r="E130" s="41"/>
      <c r="F130" s="41"/>
      <c r="G130" s="41"/>
      <c r="H130" s="115"/>
      <c r="I130" s="115"/>
      <c r="J130" s="116"/>
      <c r="K130" s="116"/>
      <c r="L130" s="116"/>
      <c r="M130" s="116"/>
      <c r="N130" s="117">
        <f>IF(I205+J205+K205+M205&gt;=2,I130+J130+K130+L130+M130,I130+J130+K130+M130)</f>
        <v>0</v>
      </c>
      <c r="O130" s="150">
        <f>IF(I205+J205+K205+M205&lt;2,L130," ")</f>
        <v>0</v>
      </c>
    </row>
    <row r="131" spans="1:15" x14ac:dyDescent="0.4">
      <c r="A131" s="120">
        <f>'Weekly Menus'!E16</f>
        <v>0</v>
      </c>
      <c r="B131" s="96"/>
      <c r="C131" s="41"/>
      <c r="D131" s="41"/>
      <c r="E131" s="41"/>
      <c r="F131" s="41"/>
      <c r="G131" s="41"/>
      <c r="H131" s="115"/>
      <c r="I131" s="115"/>
      <c r="J131" s="116"/>
      <c r="K131" s="116"/>
      <c r="L131" s="116"/>
      <c r="M131" s="116"/>
      <c r="N131" s="117">
        <f>IF(I205+J205+K205+M205&gt;=2,I131+J131+K131+L131+M131,I131+J131+K131+M131)</f>
        <v>0</v>
      </c>
      <c r="O131" s="150">
        <f>IF(I205+J205+K205+M205&lt;2,L131," ")</f>
        <v>0</v>
      </c>
    </row>
    <row r="132" spans="1:15" x14ac:dyDescent="0.4">
      <c r="A132" s="120">
        <f>'Weekly Menus'!E17</f>
        <v>0</v>
      </c>
      <c r="B132" s="98"/>
      <c r="C132" s="41"/>
      <c r="D132" s="41"/>
      <c r="E132" s="41"/>
      <c r="F132" s="41"/>
      <c r="G132" s="41"/>
      <c r="H132" s="115"/>
      <c r="I132" s="115"/>
      <c r="J132" s="116"/>
      <c r="K132" s="116"/>
      <c r="L132" s="116"/>
      <c r="M132" s="116"/>
      <c r="N132" s="117">
        <f>IF(I205+J205+K205+M205&gt;=2,I132+J132+K132+L132+M132,I132+J132+K132+M132)</f>
        <v>0</v>
      </c>
      <c r="O132" s="150">
        <f>IF(I205+J205+K205+M205&lt;2,L132," ")</f>
        <v>0</v>
      </c>
    </row>
    <row r="133" spans="1:15" x14ac:dyDescent="0.4">
      <c r="A133" s="120">
        <f>'Weekly Menus'!E18</f>
        <v>0</v>
      </c>
      <c r="B133" s="98"/>
      <c r="C133" s="41"/>
      <c r="D133" s="41"/>
      <c r="E133" s="41"/>
      <c r="F133" s="41"/>
      <c r="G133" s="41"/>
      <c r="H133" s="115"/>
      <c r="I133" s="115"/>
      <c r="J133" s="116"/>
      <c r="K133" s="116"/>
      <c r="L133" s="116"/>
      <c r="M133" s="116"/>
      <c r="N133" s="117">
        <f>IF(I205+J205+K205+M205&gt;=2,I133+J133+K133+L133+M133,I133+J133+K133+M133)</f>
        <v>0</v>
      </c>
      <c r="O133" s="150">
        <f>IF(I205+J205+K205+M205&lt;2,L133," ")</f>
        <v>0</v>
      </c>
    </row>
    <row r="134" spans="1:15" x14ac:dyDescent="0.4">
      <c r="A134" s="120">
        <f>'Weekly Menus'!E19</f>
        <v>0</v>
      </c>
      <c r="B134" s="98"/>
      <c r="C134" s="41"/>
      <c r="D134" s="41"/>
      <c r="E134" s="41"/>
      <c r="F134" s="41"/>
      <c r="G134" s="41"/>
      <c r="H134" s="115"/>
      <c r="I134" s="115"/>
      <c r="J134" s="116"/>
      <c r="K134" s="116"/>
      <c r="L134" s="116"/>
      <c r="M134" s="116"/>
      <c r="N134" s="117">
        <f>IF(I205+J205+K205+M205&gt;=2,I134+J134+K134+L134+M134,I134+J134+K134+M134)</f>
        <v>0</v>
      </c>
      <c r="O134" s="150">
        <f>IF(I205+J205+K205+M205&lt;2,L134," ")</f>
        <v>0</v>
      </c>
    </row>
    <row r="135" spans="1:15" x14ac:dyDescent="0.4">
      <c r="A135" s="120">
        <f>'Weekly Menus'!E20</f>
        <v>0</v>
      </c>
      <c r="B135" s="98"/>
      <c r="C135" s="41"/>
      <c r="D135" s="41"/>
      <c r="E135" s="41"/>
      <c r="F135" s="41"/>
      <c r="G135" s="41"/>
      <c r="H135" s="115"/>
      <c r="I135" s="115"/>
      <c r="J135" s="116"/>
      <c r="K135" s="116"/>
      <c r="L135" s="116"/>
      <c r="M135" s="116"/>
      <c r="N135" s="117">
        <f>IF(I205+J205+K205+M205&gt;=2,I135+J135+K135+L135+M135,I135+J135+K135+M135)</f>
        <v>0</v>
      </c>
      <c r="O135" s="150">
        <f>IF(I205+J205+K205+M205&lt;2,L135," ")</f>
        <v>0</v>
      </c>
    </row>
    <row r="136" spans="1:15" x14ac:dyDescent="0.4">
      <c r="A136" s="120">
        <f>'Weekly Menus'!E21</f>
        <v>0</v>
      </c>
      <c r="B136" s="98"/>
      <c r="C136" s="41"/>
      <c r="D136" s="41"/>
      <c r="E136" s="41"/>
      <c r="F136" s="41"/>
      <c r="G136" s="41"/>
      <c r="H136" s="115"/>
      <c r="I136" s="115"/>
      <c r="J136" s="116"/>
      <c r="K136" s="116"/>
      <c r="L136" s="116"/>
      <c r="M136" s="116"/>
      <c r="N136" s="117">
        <f>IF(I205+J205+K205+M205&gt;=2,I136+J136+K136+L136+M136,I136+J136+K136+M136)</f>
        <v>0</v>
      </c>
      <c r="O136" s="150">
        <f>IF(I205+J205+K205+M205&lt;2,L136," ")</f>
        <v>0</v>
      </c>
    </row>
    <row r="137" spans="1:15" x14ac:dyDescent="0.4">
      <c r="A137" s="120">
        <f>'Weekly Menus'!E22</f>
        <v>0</v>
      </c>
      <c r="B137" s="98"/>
      <c r="C137" s="41"/>
      <c r="D137" s="41"/>
      <c r="E137" s="41"/>
      <c r="F137" s="41"/>
      <c r="G137" s="41"/>
      <c r="H137" s="115"/>
      <c r="I137" s="115"/>
      <c r="J137" s="116"/>
      <c r="K137" s="116"/>
      <c r="L137" s="116"/>
      <c r="M137" s="116"/>
      <c r="N137" s="117">
        <f>IF(I205+J205+K205+M205&gt;=2,I137+J137+K137+L137+M137,I137+J137+K137+M137)</f>
        <v>0</v>
      </c>
      <c r="O137" s="150">
        <f>IF(I205+J205+K205+M205&lt;2,L137," ")</f>
        <v>0</v>
      </c>
    </row>
    <row r="138" spans="1:15" x14ac:dyDescent="0.4">
      <c r="A138" s="120">
        <f>'Weekly Menus'!E23</f>
        <v>0</v>
      </c>
      <c r="B138" s="98"/>
      <c r="C138" s="41"/>
      <c r="D138" s="41"/>
      <c r="E138" s="41"/>
      <c r="F138" s="41"/>
      <c r="G138" s="41"/>
      <c r="H138" s="115"/>
      <c r="I138" s="115"/>
      <c r="J138" s="116"/>
      <c r="K138" s="116"/>
      <c r="L138" s="116"/>
      <c r="M138" s="116"/>
      <c r="N138" s="117">
        <f>IF(I205+J205+K205+M205&gt;=2,I138+J138+K138+L138+M138,I138+J138+K138+M138)</f>
        <v>0</v>
      </c>
      <c r="O138" s="150">
        <f>IF(I205+J205+K205+M205&lt;2,L138," ")</f>
        <v>0</v>
      </c>
    </row>
    <row r="139" spans="1:15" x14ac:dyDescent="0.4">
      <c r="A139" s="120">
        <f>'Weekly Menus'!E24</f>
        <v>0</v>
      </c>
      <c r="B139" s="98"/>
      <c r="C139" s="41"/>
      <c r="D139" s="41"/>
      <c r="E139" s="41"/>
      <c r="F139" s="41"/>
      <c r="G139" s="41"/>
      <c r="H139" s="115"/>
      <c r="I139" s="115"/>
      <c r="J139" s="116"/>
      <c r="K139" s="116"/>
      <c r="L139" s="116"/>
      <c r="M139" s="116"/>
      <c r="N139" s="117">
        <f>IF(I205+J205+K205+M205&gt;=2,I139+J139+K139+L139+M139,I139+J139+K139+M139)</f>
        <v>0</v>
      </c>
      <c r="O139" s="150">
        <f>IF(I205+J205+K205+M205&lt;2,L139," ")</f>
        <v>0</v>
      </c>
    </row>
    <row r="140" spans="1:15" x14ac:dyDescent="0.4">
      <c r="A140" s="120">
        <f>'Weekly Menus'!E25</f>
        <v>0</v>
      </c>
      <c r="B140" s="98"/>
      <c r="C140" s="41"/>
      <c r="D140" s="41"/>
      <c r="E140" s="41"/>
      <c r="F140" s="41"/>
      <c r="G140" s="41"/>
      <c r="H140" s="115"/>
      <c r="I140" s="115"/>
      <c r="J140" s="116"/>
      <c r="K140" s="116"/>
      <c r="L140" s="116"/>
      <c r="M140" s="116"/>
      <c r="N140" s="117">
        <f>IF(I205+J205+K205+M205&gt;=2,I140+J140+K140+L140+M140,I140+J140+K140+M140)</f>
        <v>0</v>
      </c>
      <c r="O140" s="150">
        <f>IF(I205+J205+K205+M205&lt;2,L140," ")</f>
        <v>0</v>
      </c>
    </row>
    <row r="141" spans="1:15" x14ac:dyDescent="0.4">
      <c r="A141" s="120">
        <f>'Weekly Menus'!E26</f>
        <v>0</v>
      </c>
      <c r="B141" s="98"/>
      <c r="C141" s="41"/>
      <c r="D141" s="41"/>
      <c r="E141" s="41"/>
      <c r="F141" s="41"/>
      <c r="G141" s="41"/>
      <c r="H141" s="115"/>
      <c r="I141" s="115"/>
      <c r="J141" s="116"/>
      <c r="K141" s="116"/>
      <c r="L141" s="116"/>
      <c r="M141" s="116"/>
      <c r="N141" s="117">
        <f>IF(I205+J205+K205+M205&gt;=2,I141+J141+K141+L141+M141,I141+J141+K141+M141)</f>
        <v>0</v>
      </c>
      <c r="O141" s="150">
        <f>IF(I205+J205+K205+M205&lt;2,L141," ")</f>
        <v>0</v>
      </c>
    </row>
    <row r="142" spans="1:15" x14ac:dyDescent="0.4">
      <c r="A142" s="206" t="s">
        <v>17</v>
      </c>
      <c r="B142" s="207"/>
      <c r="C142" s="123"/>
      <c r="D142" s="124">
        <f>SUM(D122:D141)</f>
        <v>0</v>
      </c>
      <c r="E142" s="121">
        <f>SUM(E122:E141,C122:C141)</f>
        <v>0</v>
      </c>
      <c r="F142" s="121">
        <f>SUMIF(F122:F141,"yes",E122:E141)</f>
        <v>0</v>
      </c>
      <c r="G142" s="122">
        <f>SUM(G122:G141,N122:N141)</f>
        <v>0</v>
      </c>
      <c r="H142" s="125">
        <f>SUM(H122:H141)</f>
        <v>0</v>
      </c>
      <c r="I142" s="134">
        <f>SUM(I122:I141)</f>
        <v>0</v>
      </c>
      <c r="J142" s="126">
        <f t="shared" ref="J142:O142" si="9">SUM(J122:J141)</f>
        <v>0</v>
      </c>
      <c r="K142" s="135">
        <f t="shared" si="9"/>
        <v>0</v>
      </c>
      <c r="L142" s="136">
        <f t="shared" si="9"/>
        <v>0</v>
      </c>
      <c r="M142" s="137">
        <f t="shared" si="9"/>
        <v>0</v>
      </c>
      <c r="N142" s="109"/>
      <c r="O142" s="156">
        <f t="shared" si="9"/>
        <v>0</v>
      </c>
    </row>
    <row r="143" spans="1:15" ht="29.15" x14ac:dyDescent="0.4">
      <c r="A143" s="208" t="s">
        <v>15</v>
      </c>
      <c r="B143" s="209"/>
      <c r="C143" s="123"/>
      <c r="D143" s="123"/>
      <c r="E143" s="127" t="s">
        <v>66</v>
      </c>
      <c r="F143" s="128"/>
      <c r="G143" s="127" t="s">
        <v>18</v>
      </c>
      <c r="H143" s="127" t="s">
        <v>18</v>
      </c>
      <c r="I143" s="128"/>
      <c r="J143" s="128"/>
      <c r="K143" s="128"/>
      <c r="L143" s="128"/>
      <c r="M143" s="128"/>
      <c r="N143" s="128"/>
      <c r="O143" s="157"/>
    </row>
    <row r="144" spans="1:15" ht="15" thickBot="1" x14ac:dyDescent="0.45">
      <c r="A144" s="225" t="s">
        <v>13</v>
      </c>
      <c r="B144" s="226"/>
      <c r="C144" s="158"/>
      <c r="D144" s="158"/>
      <c r="E144" s="159" t="str">
        <f t="shared" ref="E144" si="10">IF(E142&gt;=1,"Yes","No")</f>
        <v>No</v>
      </c>
      <c r="F144" s="158"/>
      <c r="G144" s="159" t="str">
        <f>IF(G142&gt;=1,"Yes","No")</f>
        <v>No</v>
      </c>
      <c r="H144" s="159" t="str">
        <f>IF(H142&gt;=1,"Yes","No")</f>
        <v>No</v>
      </c>
      <c r="I144" s="160"/>
      <c r="J144" s="160"/>
      <c r="K144" s="160"/>
      <c r="L144" s="160"/>
      <c r="M144" s="160"/>
      <c r="N144" s="158"/>
      <c r="O144" s="161"/>
    </row>
    <row r="145" spans="1:17" ht="15" thickBot="1" x14ac:dyDescent="0.45">
      <c r="A145" s="162"/>
      <c r="B145" s="162"/>
      <c r="C145" s="162"/>
      <c r="D145" s="162"/>
      <c r="E145" s="162"/>
      <c r="F145" s="162"/>
      <c r="G145" s="162"/>
      <c r="H145" s="162"/>
      <c r="I145" s="163"/>
      <c r="J145" s="163"/>
      <c r="K145" s="163"/>
      <c r="L145" s="163"/>
      <c r="M145" s="163"/>
      <c r="N145" s="162"/>
      <c r="O145" s="162"/>
    </row>
    <row r="146" spans="1:17" ht="18.45" x14ac:dyDescent="0.4">
      <c r="A146" s="213" t="s">
        <v>79</v>
      </c>
      <c r="B146" s="214"/>
      <c r="C146" s="214"/>
      <c r="D146" s="214"/>
      <c r="E146" s="214"/>
      <c r="F146" s="214"/>
      <c r="G146" s="214"/>
      <c r="H146" s="214"/>
      <c r="I146" s="214"/>
      <c r="J146" s="214"/>
      <c r="K146" s="214"/>
      <c r="L146" s="214"/>
      <c r="M146" s="214"/>
      <c r="N146" s="214"/>
      <c r="O146" s="215"/>
    </row>
    <row r="147" spans="1:17" x14ac:dyDescent="0.4">
      <c r="A147" s="118" t="s">
        <v>30</v>
      </c>
      <c r="B147" s="119">
        <f>'Weekly Menus'!B61</f>
        <v>0</v>
      </c>
      <c r="C147" s="119"/>
      <c r="D147" s="119"/>
      <c r="E147" s="50"/>
      <c r="F147" s="50"/>
      <c r="G147" s="50"/>
      <c r="H147" s="50"/>
      <c r="I147" s="50"/>
      <c r="J147" s="50"/>
      <c r="K147" s="50"/>
      <c r="L147" s="50"/>
      <c r="M147" s="50"/>
      <c r="N147" s="50"/>
      <c r="O147" s="51"/>
      <c r="P147" s="75"/>
      <c r="Q147" s="75"/>
    </row>
    <row r="148" spans="1:17" ht="15" thickBot="1" x14ac:dyDescent="0.45">
      <c r="A148" s="176"/>
      <c r="B148" s="177"/>
      <c r="C148" s="177"/>
      <c r="D148" s="177"/>
      <c r="E148" s="177"/>
      <c r="F148" s="177"/>
      <c r="G148" s="177"/>
      <c r="H148" s="177"/>
      <c r="I148" s="177"/>
      <c r="J148" s="177"/>
      <c r="K148" s="177"/>
      <c r="L148" s="177"/>
      <c r="M148" s="177"/>
      <c r="N148" s="177"/>
      <c r="O148" s="178"/>
      <c r="P148" s="75"/>
      <c r="Q148" s="75"/>
    </row>
    <row r="149" spans="1:17" ht="18.45" x14ac:dyDescent="0.5">
      <c r="A149" s="210" t="s">
        <v>74</v>
      </c>
      <c r="B149" s="211"/>
      <c r="C149" s="211"/>
      <c r="D149" s="211"/>
      <c r="E149" s="211"/>
      <c r="F149" s="211"/>
      <c r="G149" s="211"/>
      <c r="H149" s="211"/>
      <c r="I149" s="211"/>
      <c r="J149" s="211"/>
      <c r="K149" s="211"/>
      <c r="L149" s="211"/>
      <c r="M149" s="211"/>
      <c r="N149" s="211"/>
      <c r="O149" s="212"/>
    </row>
    <row r="150" spans="1:17" ht="45" customHeight="1" x14ac:dyDescent="0.4">
      <c r="A150" s="5" t="s">
        <v>12</v>
      </c>
      <c r="B150" s="4" t="s">
        <v>65</v>
      </c>
      <c r="C150" s="138" t="s">
        <v>70</v>
      </c>
      <c r="D150" s="138" t="s">
        <v>59</v>
      </c>
      <c r="E150" s="139" t="s">
        <v>67</v>
      </c>
      <c r="F150" s="196" t="s">
        <v>85</v>
      </c>
      <c r="G150" s="140" t="s">
        <v>2</v>
      </c>
      <c r="H150" s="141" t="s">
        <v>64</v>
      </c>
      <c r="I150" s="142" t="s">
        <v>33</v>
      </c>
      <c r="J150" s="143" t="s">
        <v>68</v>
      </c>
      <c r="K150" s="144" t="s">
        <v>69</v>
      </c>
      <c r="L150" s="145" t="s">
        <v>71</v>
      </c>
      <c r="M150" s="146" t="s">
        <v>5</v>
      </c>
      <c r="N150" s="147" t="s">
        <v>60</v>
      </c>
      <c r="O150" s="149" t="s">
        <v>61</v>
      </c>
    </row>
    <row r="151" spans="1:17" x14ac:dyDescent="0.4">
      <c r="A151" s="120">
        <f>'Weekly Menus'!F7</f>
        <v>0</v>
      </c>
      <c r="B151" s="96"/>
      <c r="C151" s="41"/>
      <c r="D151" s="41"/>
      <c r="E151" s="41"/>
      <c r="F151" s="41"/>
      <c r="G151" s="41"/>
      <c r="H151" s="115"/>
      <c r="I151" s="115"/>
      <c r="J151" s="116"/>
      <c r="K151" s="116"/>
      <c r="L151" s="116"/>
      <c r="M151" s="116"/>
      <c r="N151" s="117">
        <f>IF(I205+J205+K205+M205&gt;=2,I151+J151+K151+L151+M151,I151+J151+K151+M151)</f>
        <v>0</v>
      </c>
      <c r="O151" s="150">
        <f>IF(I205+J205+K205+M205&lt;2,L151," ")</f>
        <v>0</v>
      </c>
    </row>
    <row r="152" spans="1:17" x14ac:dyDescent="0.4">
      <c r="A152" s="120">
        <f>'Weekly Menus'!F8</f>
        <v>0</v>
      </c>
      <c r="B152" s="96"/>
      <c r="C152" s="41"/>
      <c r="D152" s="41"/>
      <c r="E152" s="41"/>
      <c r="F152" s="41"/>
      <c r="G152" s="41"/>
      <c r="H152" s="115"/>
      <c r="I152" s="115"/>
      <c r="J152" s="116"/>
      <c r="K152" s="116"/>
      <c r="L152" s="116"/>
      <c r="M152" s="116"/>
      <c r="N152" s="117">
        <f>IF(I205+J205+K205+M205&gt;=2,I152+J152+K152+L152+M152,I152+J152+K152+M152)</f>
        <v>0</v>
      </c>
      <c r="O152" s="150">
        <f>IF(I205+J205+K205+M205&lt;2,L152," ")</f>
        <v>0</v>
      </c>
    </row>
    <row r="153" spans="1:17" x14ac:dyDescent="0.4">
      <c r="A153" s="120">
        <f>'Weekly Menus'!F9</f>
        <v>0</v>
      </c>
      <c r="B153" s="96"/>
      <c r="C153" s="41"/>
      <c r="D153" s="41"/>
      <c r="E153" s="41"/>
      <c r="F153" s="41"/>
      <c r="G153" s="41"/>
      <c r="H153" s="115"/>
      <c r="I153" s="115"/>
      <c r="J153" s="116"/>
      <c r="K153" s="116"/>
      <c r="L153" s="116"/>
      <c r="M153" s="116"/>
      <c r="N153" s="117">
        <f>IF(I205+J205+K205+M205&gt;=2,I153+J153+K153+L153+M153,I153+J153+K153+M153)</f>
        <v>0</v>
      </c>
      <c r="O153" s="150">
        <f>IF(I205+J205+K205+M205&lt;2,L153," ")</f>
        <v>0</v>
      </c>
    </row>
    <row r="154" spans="1:17" x14ac:dyDescent="0.4">
      <c r="A154" s="120">
        <f>'Weekly Menus'!F10</f>
        <v>0</v>
      </c>
      <c r="B154" s="96"/>
      <c r="C154" s="41"/>
      <c r="D154" s="41"/>
      <c r="E154" s="41"/>
      <c r="F154" s="41"/>
      <c r="G154" s="41"/>
      <c r="H154" s="115"/>
      <c r="I154" s="115"/>
      <c r="J154" s="116"/>
      <c r="K154" s="116"/>
      <c r="L154" s="116"/>
      <c r="M154" s="116"/>
      <c r="N154" s="117">
        <f>IF(I205+J205+K205+M205&gt;=2,I154+J154+K154+L154+M154,I154+J154+K154+M154)</f>
        <v>0</v>
      </c>
      <c r="O154" s="150">
        <f>IF(I205+J205+K205+M205&lt;2,L154," ")</f>
        <v>0</v>
      </c>
    </row>
    <row r="155" spans="1:17" x14ac:dyDescent="0.4">
      <c r="A155" s="120">
        <f>'Weekly Menus'!F11</f>
        <v>0</v>
      </c>
      <c r="B155" s="96"/>
      <c r="C155" s="41"/>
      <c r="D155" s="41"/>
      <c r="E155" s="41"/>
      <c r="F155" s="41"/>
      <c r="G155" s="41"/>
      <c r="H155" s="115"/>
      <c r="I155" s="115"/>
      <c r="J155" s="116"/>
      <c r="K155" s="116"/>
      <c r="L155" s="116"/>
      <c r="M155" s="116"/>
      <c r="N155" s="117">
        <f>IF(I205+J205+K205+M205&gt;=2,I155+J155+K155+L155+M155,I155+J155+K155+M155)</f>
        <v>0</v>
      </c>
      <c r="O155" s="150">
        <f>IF(I205+J205+K205+M205&lt;2,L155," ")</f>
        <v>0</v>
      </c>
    </row>
    <row r="156" spans="1:17" x14ac:dyDescent="0.4">
      <c r="A156" s="120">
        <f>'Weekly Menus'!F12</f>
        <v>0</v>
      </c>
      <c r="B156" s="96"/>
      <c r="C156" s="41"/>
      <c r="D156" s="41"/>
      <c r="E156" s="41"/>
      <c r="F156" s="41"/>
      <c r="G156" s="41"/>
      <c r="H156" s="115"/>
      <c r="I156" s="115"/>
      <c r="J156" s="116"/>
      <c r="K156" s="116"/>
      <c r="L156" s="116"/>
      <c r="M156" s="116"/>
      <c r="N156" s="117">
        <f>IF(I205+J205+K205+M205&gt;=2,I156+J156+K156+L156+M156,I156+J156+K156+M156)</f>
        <v>0</v>
      </c>
      <c r="O156" s="150">
        <f>IF(I205+J205+K205+M205&lt;2,L156," ")</f>
        <v>0</v>
      </c>
    </row>
    <row r="157" spans="1:17" x14ac:dyDescent="0.4">
      <c r="A157" s="120">
        <f>'Weekly Menus'!F13</f>
        <v>0</v>
      </c>
      <c r="B157" s="97"/>
      <c r="C157" s="41"/>
      <c r="D157" s="41"/>
      <c r="E157" s="41"/>
      <c r="F157" s="41"/>
      <c r="G157" s="41"/>
      <c r="H157" s="115"/>
      <c r="I157" s="115"/>
      <c r="J157" s="116"/>
      <c r="K157" s="116"/>
      <c r="L157" s="116"/>
      <c r="M157" s="116"/>
      <c r="N157" s="117">
        <f>IF(I205+J205+K205+M205&gt;=2,I157+J157+K157+L157+M157,I157+J157+K157+M157)</f>
        <v>0</v>
      </c>
      <c r="O157" s="150">
        <f>IF(I205+J205+K205+M205&lt;2,L157," ")</f>
        <v>0</v>
      </c>
    </row>
    <row r="158" spans="1:17" x14ac:dyDescent="0.4">
      <c r="A158" s="120">
        <f>'Weekly Menus'!F14</f>
        <v>0</v>
      </c>
      <c r="B158" s="96"/>
      <c r="C158" s="41"/>
      <c r="D158" s="41"/>
      <c r="E158" s="41"/>
      <c r="F158" s="41"/>
      <c r="G158" s="41"/>
      <c r="H158" s="115"/>
      <c r="I158" s="115"/>
      <c r="J158" s="116"/>
      <c r="K158" s="116"/>
      <c r="L158" s="116"/>
      <c r="M158" s="116"/>
      <c r="N158" s="117">
        <f>IF(I205+J205+K205+M205&gt;=2,I158+J158+K158+L158+M158,I158+J158+K158+M158)</f>
        <v>0</v>
      </c>
      <c r="O158" s="150">
        <f>IF(I205+J205+K205+M205&lt;2,L158," ")</f>
        <v>0</v>
      </c>
    </row>
    <row r="159" spans="1:17" x14ac:dyDescent="0.4">
      <c r="A159" s="120">
        <f>'Weekly Menus'!F15</f>
        <v>0</v>
      </c>
      <c r="B159" s="96"/>
      <c r="C159" s="41"/>
      <c r="D159" s="41"/>
      <c r="E159" s="41"/>
      <c r="F159" s="41"/>
      <c r="G159" s="41"/>
      <c r="H159" s="115"/>
      <c r="I159" s="115"/>
      <c r="J159" s="116"/>
      <c r="K159" s="116"/>
      <c r="L159" s="116"/>
      <c r="M159" s="116"/>
      <c r="N159" s="117">
        <f>IF(I205+J205+K205+M205&gt;=2,I159+J159+K159+L159+M159,I159+J159+K159+M159)</f>
        <v>0</v>
      </c>
      <c r="O159" s="150">
        <f>IF(I205+J205+K205+M205&lt;2,L159," ")</f>
        <v>0</v>
      </c>
    </row>
    <row r="160" spans="1:17" x14ac:dyDescent="0.4">
      <c r="A160" s="120">
        <f>'Weekly Menus'!F16</f>
        <v>0</v>
      </c>
      <c r="B160" s="96"/>
      <c r="C160" s="41"/>
      <c r="D160" s="41"/>
      <c r="E160" s="41"/>
      <c r="F160" s="41"/>
      <c r="G160" s="41"/>
      <c r="H160" s="115"/>
      <c r="I160" s="115"/>
      <c r="J160" s="116"/>
      <c r="K160" s="116"/>
      <c r="L160" s="116"/>
      <c r="M160" s="116"/>
      <c r="N160" s="117">
        <f>IF(I205+J205+K205+M205&gt;=2,I160+J160+K160+L160+M160,I160+J160+K160+M160)</f>
        <v>0</v>
      </c>
      <c r="O160" s="150">
        <f>IF(I205+J205+K205+M205&lt;2,L160," ")</f>
        <v>0</v>
      </c>
    </row>
    <row r="161" spans="1:17" x14ac:dyDescent="0.4">
      <c r="A161" s="120">
        <f>'Weekly Menus'!F17</f>
        <v>0</v>
      </c>
      <c r="B161" s="98"/>
      <c r="C161" s="41"/>
      <c r="D161" s="41"/>
      <c r="E161" s="41"/>
      <c r="F161" s="41"/>
      <c r="G161" s="41"/>
      <c r="H161" s="115"/>
      <c r="I161" s="115"/>
      <c r="J161" s="116"/>
      <c r="K161" s="116"/>
      <c r="L161" s="116"/>
      <c r="M161" s="116"/>
      <c r="N161" s="117">
        <f>IF(I205+J205+K205+M205&gt;=2,I161+J161+K161+L161+M161,I161+J161+K161+M161)</f>
        <v>0</v>
      </c>
      <c r="O161" s="150">
        <f>IF(I205+J205+K205+M205&lt;2,L161," ")</f>
        <v>0</v>
      </c>
    </row>
    <row r="162" spans="1:17" x14ac:dyDescent="0.4">
      <c r="A162" s="120">
        <f>'Weekly Menus'!F18</f>
        <v>0</v>
      </c>
      <c r="B162" s="98"/>
      <c r="C162" s="41"/>
      <c r="D162" s="41"/>
      <c r="E162" s="41"/>
      <c r="F162" s="41"/>
      <c r="G162" s="41"/>
      <c r="H162" s="115"/>
      <c r="I162" s="115"/>
      <c r="J162" s="116"/>
      <c r="K162" s="116"/>
      <c r="L162" s="116"/>
      <c r="M162" s="116"/>
      <c r="N162" s="117">
        <f>IF(I205+J205+K205+M205&gt;=2,I162+J162+K162+L162+M162,I162+J162+K162+M162)</f>
        <v>0</v>
      </c>
      <c r="O162" s="150">
        <f>IF(I205+J205+K205+M205&lt;2,L162," ")</f>
        <v>0</v>
      </c>
    </row>
    <row r="163" spans="1:17" x14ac:dyDescent="0.4">
      <c r="A163" s="120">
        <f>'Weekly Menus'!F19</f>
        <v>0</v>
      </c>
      <c r="B163" s="98"/>
      <c r="C163" s="41"/>
      <c r="D163" s="41"/>
      <c r="E163" s="41"/>
      <c r="F163" s="41"/>
      <c r="G163" s="41"/>
      <c r="H163" s="115"/>
      <c r="I163" s="115"/>
      <c r="J163" s="116"/>
      <c r="K163" s="116"/>
      <c r="L163" s="116"/>
      <c r="M163" s="116"/>
      <c r="N163" s="117">
        <f>IF(I205+J205+K205+M205&gt;=2,I163+J163+K163+L163+M163,I163+J163+K163+M163)</f>
        <v>0</v>
      </c>
      <c r="O163" s="150">
        <f>IF(I205+J205+K205+M205&lt;2,L163," ")</f>
        <v>0</v>
      </c>
    </row>
    <row r="164" spans="1:17" x14ac:dyDescent="0.4">
      <c r="A164" s="120">
        <f>'Weekly Menus'!F20</f>
        <v>0</v>
      </c>
      <c r="B164" s="98"/>
      <c r="C164" s="41"/>
      <c r="D164" s="41"/>
      <c r="E164" s="41"/>
      <c r="F164" s="41"/>
      <c r="G164" s="41"/>
      <c r="H164" s="115"/>
      <c r="I164" s="115"/>
      <c r="J164" s="116"/>
      <c r="K164" s="116"/>
      <c r="L164" s="116"/>
      <c r="M164" s="116"/>
      <c r="N164" s="117">
        <f>IF(I205+J205+K205+M205&gt;=2,I164+J164+K164+L164+M164,I164+J164+K164+M164)</f>
        <v>0</v>
      </c>
      <c r="O164" s="150">
        <f>IF(I205+J205+K205+M205&lt;2,L164," ")</f>
        <v>0</v>
      </c>
    </row>
    <row r="165" spans="1:17" x14ac:dyDescent="0.4">
      <c r="A165" s="120">
        <f>'Weekly Menus'!F21</f>
        <v>0</v>
      </c>
      <c r="B165" s="98"/>
      <c r="C165" s="41"/>
      <c r="D165" s="41"/>
      <c r="E165" s="41"/>
      <c r="F165" s="41"/>
      <c r="G165" s="41"/>
      <c r="H165" s="115"/>
      <c r="I165" s="115"/>
      <c r="J165" s="116"/>
      <c r="K165" s="116"/>
      <c r="L165" s="116"/>
      <c r="M165" s="116"/>
      <c r="N165" s="117">
        <f>IF(I205+J205+K205+M205&gt;=2,I165+J165+K165+L165+M165,I165+J165+K165+M165)</f>
        <v>0</v>
      </c>
      <c r="O165" s="150">
        <f>IF(I205+J205+K205+M205&lt;2,L165," ")</f>
        <v>0</v>
      </c>
    </row>
    <row r="166" spans="1:17" x14ac:dyDescent="0.4">
      <c r="A166" s="120">
        <f>'Weekly Menus'!F22</f>
        <v>0</v>
      </c>
      <c r="B166" s="98"/>
      <c r="C166" s="41"/>
      <c r="D166" s="41"/>
      <c r="E166" s="41"/>
      <c r="F166" s="41"/>
      <c r="G166" s="41"/>
      <c r="H166" s="115"/>
      <c r="I166" s="115"/>
      <c r="J166" s="116"/>
      <c r="K166" s="116"/>
      <c r="L166" s="116"/>
      <c r="M166" s="116"/>
      <c r="N166" s="117">
        <f>IF(I205+J205+K205+M205&gt;=2,I166+J166+K166+L166+M166,I166+J166+K166+M166)</f>
        <v>0</v>
      </c>
      <c r="O166" s="150">
        <f>IF(I205+J205+K205+M205&lt;2,L166," ")</f>
        <v>0</v>
      </c>
    </row>
    <row r="167" spans="1:17" x14ac:dyDescent="0.4">
      <c r="A167" s="120">
        <f>'Weekly Menus'!F23</f>
        <v>0</v>
      </c>
      <c r="B167" s="98"/>
      <c r="C167" s="41"/>
      <c r="D167" s="41"/>
      <c r="E167" s="41"/>
      <c r="F167" s="41"/>
      <c r="G167" s="41"/>
      <c r="H167" s="115"/>
      <c r="I167" s="115"/>
      <c r="J167" s="116"/>
      <c r="K167" s="116"/>
      <c r="L167" s="116"/>
      <c r="M167" s="116"/>
      <c r="N167" s="117">
        <f>IF(I205+J205+K205+M205&gt;=2,I167+J167+K167+L167+M167,I167+J167+K167+M167)</f>
        <v>0</v>
      </c>
      <c r="O167" s="150">
        <f>IF(I205+J205+K205+M205&lt;2,L167," ")</f>
        <v>0</v>
      </c>
    </row>
    <row r="168" spans="1:17" x14ac:dyDescent="0.4">
      <c r="A168" s="120">
        <f>'Weekly Menus'!F24</f>
        <v>0</v>
      </c>
      <c r="B168" s="98"/>
      <c r="C168" s="41"/>
      <c r="D168" s="41"/>
      <c r="E168" s="41"/>
      <c r="F168" s="41"/>
      <c r="G168" s="41"/>
      <c r="H168" s="115"/>
      <c r="I168" s="115"/>
      <c r="J168" s="116"/>
      <c r="K168" s="116"/>
      <c r="L168" s="116"/>
      <c r="M168" s="116"/>
      <c r="N168" s="117">
        <f>IF(I205+J205+K205+M205&gt;=2,I168+J168+K168+L168+M168,I168+J168+K168+M168)</f>
        <v>0</v>
      </c>
      <c r="O168" s="150">
        <f>IF(I205+J205+K205+M205&lt;2,L168," ")</f>
        <v>0</v>
      </c>
    </row>
    <row r="169" spans="1:17" x14ac:dyDescent="0.4">
      <c r="A169" s="120">
        <f>'Weekly Menus'!F25</f>
        <v>0</v>
      </c>
      <c r="B169" s="98"/>
      <c r="C169" s="41"/>
      <c r="D169" s="41"/>
      <c r="E169" s="41"/>
      <c r="F169" s="41"/>
      <c r="G169" s="41"/>
      <c r="H169" s="115"/>
      <c r="I169" s="115"/>
      <c r="J169" s="116"/>
      <c r="K169" s="116"/>
      <c r="L169" s="116"/>
      <c r="M169" s="116"/>
      <c r="N169" s="117">
        <f>IF(I205+J205+K205+M205&gt;=2,I169+J169+K169+L169+M169,I169+J169+K169+M169)</f>
        <v>0</v>
      </c>
      <c r="O169" s="150">
        <f>IF(I205+J205+K205+M205&lt;2,L169," ")</f>
        <v>0</v>
      </c>
    </row>
    <row r="170" spans="1:17" x14ac:dyDescent="0.4">
      <c r="A170" s="120">
        <f>'Weekly Menus'!F26</f>
        <v>0</v>
      </c>
      <c r="B170" s="98"/>
      <c r="C170" s="41"/>
      <c r="D170" s="41"/>
      <c r="E170" s="41"/>
      <c r="F170" s="41"/>
      <c r="G170" s="41"/>
      <c r="H170" s="115"/>
      <c r="I170" s="115"/>
      <c r="J170" s="116"/>
      <c r="K170" s="116"/>
      <c r="L170" s="116"/>
      <c r="M170" s="116"/>
      <c r="N170" s="117">
        <f>IF(I205+J205+K205+M205&gt;=2,I170+J170+K170+L170+M170,I170+J170+K170+M170)</f>
        <v>0</v>
      </c>
      <c r="O170" s="150">
        <f>IF(I205+J205+K205+M205&lt;2,L170," ")</f>
        <v>0</v>
      </c>
    </row>
    <row r="171" spans="1:17" x14ac:dyDescent="0.4">
      <c r="A171" s="206" t="s">
        <v>17</v>
      </c>
      <c r="B171" s="207"/>
      <c r="C171" s="123"/>
      <c r="D171" s="124">
        <f>SUM(D151:D170)</f>
        <v>0</v>
      </c>
      <c r="E171" s="121">
        <f>SUM(E151:E170,C151:C170)</f>
        <v>0</v>
      </c>
      <c r="F171" s="121">
        <f>SUMIF(F151:F170,"yes",E151:E170)</f>
        <v>0</v>
      </c>
      <c r="G171" s="122">
        <f>SUM(G151:G170,N151:N170)</f>
        <v>0</v>
      </c>
      <c r="H171" s="125">
        <f>SUM(H151:H170)</f>
        <v>0</v>
      </c>
      <c r="I171" s="134">
        <f>SUM(I151:I170)</f>
        <v>0</v>
      </c>
      <c r="J171" s="126">
        <f t="shared" ref="J171:M171" si="11">SUM(J151:J170)</f>
        <v>0</v>
      </c>
      <c r="K171" s="135">
        <f t="shared" si="11"/>
        <v>0</v>
      </c>
      <c r="L171" s="136">
        <f t="shared" si="11"/>
        <v>0</v>
      </c>
      <c r="M171" s="137">
        <f t="shared" si="11"/>
        <v>0</v>
      </c>
      <c r="N171" s="109"/>
      <c r="O171" s="156">
        <f t="shared" ref="O171" si="12">SUM(O151:O170)</f>
        <v>0</v>
      </c>
    </row>
    <row r="172" spans="1:17" ht="29.15" x14ac:dyDescent="0.4">
      <c r="A172" s="208" t="s">
        <v>15</v>
      </c>
      <c r="B172" s="209"/>
      <c r="C172" s="123"/>
      <c r="D172" s="123"/>
      <c r="E172" s="127" t="s">
        <v>66</v>
      </c>
      <c r="F172" s="128"/>
      <c r="G172" s="127" t="s">
        <v>18</v>
      </c>
      <c r="H172" s="127" t="s">
        <v>18</v>
      </c>
      <c r="I172" s="128"/>
      <c r="J172" s="128"/>
      <c r="K172" s="128"/>
      <c r="L172" s="128"/>
      <c r="M172" s="128"/>
      <c r="N172" s="128"/>
      <c r="O172" s="157"/>
    </row>
    <row r="173" spans="1:17" ht="15" thickBot="1" x14ac:dyDescent="0.45">
      <c r="A173" s="225" t="s">
        <v>13</v>
      </c>
      <c r="B173" s="226"/>
      <c r="C173" s="158"/>
      <c r="D173" s="158"/>
      <c r="E173" s="159" t="str">
        <f t="shared" ref="E173" si="13">IF(E171&gt;=1,"Yes","No")</f>
        <v>No</v>
      </c>
      <c r="F173" s="158"/>
      <c r="G173" s="159" t="str">
        <f>IF(G171&gt;=1,"Yes","No")</f>
        <v>No</v>
      </c>
      <c r="H173" s="159" t="str">
        <f>IF(H171&gt;=1,"Yes","No")</f>
        <v>No</v>
      </c>
      <c r="I173" s="160"/>
      <c r="J173" s="160"/>
      <c r="K173" s="160"/>
      <c r="L173" s="160"/>
      <c r="M173" s="160"/>
      <c r="N173" s="158"/>
      <c r="O173" s="161"/>
    </row>
    <row r="174" spans="1:17" s="12" customFormat="1" ht="15" thickBot="1" x14ac:dyDescent="0.45">
      <c r="A174" s="162"/>
      <c r="B174" s="162"/>
      <c r="C174" s="162"/>
      <c r="D174" s="162"/>
      <c r="E174" s="162"/>
      <c r="F174" s="162"/>
      <c r="G174" s="162"/>
      <c r="H174" s="162"/>
      <c r="I174" s="163"/>
      <c r="J174" s="163"/>
      <c r="K174" s="163"/>
      <c r="L174" s="163"/>
      <c r="M174" s="163"/>
      <c r="N174" s="162"/>
      <c r="O174" s="162"/>
      <c r="P174" s="2"/>
    </row>
    <row r="175" spans="1:17" ht="18.45" x14ac:dyDescent="0.4">
      <c r="A175" s="213" t="s">
        <v>79</v>
      </c>
      <c r="B175" s="214"/>
      <c r="C175" s="214"/>
      <c r="D175" s="214"/>
      <c r="E175" s="214"/>
      <c r="F175" s="214"/>
      <c r="G175" s="214"/>
      <c r="H175" s="214"/>
      <c r="I175" s="214"/>
      <c r="J175" s="214"/>
      <c r="K175" s="214"/>
      <c r="L175" s="214"/>
      <c r="M175" s="214"/>
      <c r="N175" s="214"/>
      <c r="O175" s="215"/>
    </row>
    <row r="176" spans="1:17" x14ac:dyDescent="0.4">
      <c r="A176" s="118" t="s">
        <v>30</v>
      </c>
      <c r="B176" s="119">
        <f>'Weekly Menus'!B61</f>
        <v>0</v>
      </c>
      <c r="C176" s="119"/>
      <c r="D176" s="119"/>
      <c r="E176" s="50"/>
      <c r="F176" s="50"/>
      <c r="G176" s="50"/>
      <c r="H176" s="50"/>
      <c r="I176" s="50"/>
      <c r="J176" s="50"/>
      <c r="K176" s="50"/>
      <c r="L176" s="50"/>
      <c r="M176" s="50"/>
      <c r="N176" s="50"/>
      <c r="O176" s="51"/>
      <c r="P176" s="75"/>
      <c r="Q176" s="75"/>
    </row>
    <row r="177" spans="1:17" ht="15" thickBot="1" x14ac:dyDescent="0.45">
      <c r="A177" s="176"/>
      <c r="B177" s="177"/>
      <c r="C177" s="177"/>
      <c r="D177" s="177"/>
      <c r="E177" s="177"/>
      <c r="F177" s="177"/>
      <c r="G177" s="177"/>
      <c r="H177" s="177"/>
      <c r="I177" s="177"/>
      <c r="J177" s="177"/>
      <c r="K177" s="177"/>
      <c r="L177" s="177"/>
      <c r="M177" s="177"/>
      <c r="N177" s="177"/>
      <c r="O177" s="178"/>
      <c r="P177" s="75"/>
      <c r="Q177" s="75"/>
    </row>
    <row r="178" spans="1:17" ht="18.45" x14ac:dyDescent="0.5">
      <c r="A178" s="210" t="s">
        <v>75</v>
      </c>
      <c r="B178" s="211"/>
      <c r="C178" s="211"/>
      <c r="D178" s="211"/>
      <c r="E178" s="211"/>
      <c r="F178" s="211"/>
      <c r="G178" s="211"/>
      <c r="H178" s="211"/>
      <c r="I178" s="211"/>
      <c r="J178" s="211"/>
      <c r="K178" s="211"/>
      <c r="L178" s="211"/>
      <c r="M178" s="211"/>
      <c r="N178" s="211"/>
      <c r="O178" s="212"/>
    </row>
    <row r="179" spans="1:17" ht="45" customHeight="1" x14ac:dyDescent="0.4">
      <c r="A179" s="5" t="s">
        <v>12</v>
      </c>
      <c r="B179" s="4" t="s">
        <v>65</v>
      </c>
      <c r="C179" s="138" t="s">
        <v>70</v>
      </c>
      <c r="D179" s="138" t="s">
        <v>59</v>
      </c>
      <c r="E179" s="139" t="s">
        <v>67</v>
      </c>
      <c r="F179" s="196" t="s">
        <v>85</v>
      </c>
      <c r="G179" s="140" t="s">
        <v>2</v>
      </c>
      <c r="H179" s="141" t="s">
        <v>64</v>
      </c>
      <c r="I179" s="142" t="s">
        <v>33</v>
      </c>
      <c r="J179" s="143" t="s">
        <v>68</v>
      </c>
      <c r="K179" s="144" t="s">
        <v>69</v>
      </c>
      <c r="L179" s="145" t="s">
        <v>71</v>
      </c>
      <c r="M179" s="146" t="s">
        <v>5</v>
      </c>
      <c r="N179" s="147" t="s">
        <v>60</v>
      </c>
      <c r="O179" s="149" t="s">
        <v>61</v>
      </c>
    </row>
    <row r="180" spans="1:17" x14ac:dyDescent="0.4">
      <c r="A180" s="120">
        <f>'Weekly Menus'!G7</f>
        <v>0</v>
      </c>
      <c r="B180" s="96"/>
      <c r="C180" s="41"/>
      <c r="D180" s="41"/>
      <c r="E180" s="41"/>
      <c r="F180" s="41"/>
      <c r="G180" s="41"/>
      <c r="H180" s="115"/>
      <c r="I180" s="115"/>
      <c r="J180" s="116"/>
      <c r="K180" s="116"/>
      <c r="L180" s="116"/>
      <c r="M180" s="116"/>
      <c r="N180" s="117">
        <f>IF(I205+J205+K205+M205&gt;=2,I180+J180+K180+L180+M180,I180+J180+K180+M180)</f>
        <v>0</v>
      </c>
      <c r="O180" s="150">
        <f>IF(I205+J205+K205+M205&lt;2,L180," ")</f>
        <v>0</v>
      </c>
    </row>
    <row r="181" spans="1:17" x14ac:dyDescent="0.4">
      <c r="A181" s="120">
        <f>'Weekly Menus'!G8</f>
        <v>0</v>
      </c>
      <c r="B181" s="96"/>
      <c r="C181" s="41"/>
      <c r="D181" s="41"/>
      <c r="E181" s="41"/>
      <c r="F181" s="41"/>
      <c r="G181" s="41"/>
      <c r="H181" s="115"/>
      <c r="I181" s="115"/>
      <c r="J181" s="116"/>
      <c r="K181" s="116"/>
      <c r="L181" s="116"/>
      <c r="M181" s="116"/>
      <c r="N181" s="117">
        <f>IF(I205+J205+K205+M205&gt;=2,I181+J181+K181+L181+M181,I181+J181+K181+M181)</f>
        <v>0</v>
      </c>
      <c r="O181" s="150">
        <f>IF(I205+J205+K205+M205&lt;2,L181," ")</f>
        <v>0</v>
      </c>
    </row>
    <row r="182" spans="1:17" x14ac:dyDescent="0.4">
      <c r="A182" s="120">
        <f>'Weekly Menus'!G9</f>
        <v>0</v>
      </c>
      <c r="B182" s="96"/>
      <c r="C182" s="41"/>
      <c r="D182" s="41"/>
      <c r="E182" s="41"/>
      <c r="F182" s="41"/>
      <c r="G182" s="41"/>
      <c r="H182" s="115"/>
      <c r="I182" s="115"/>
      <c r="J182" s="116"/>
      <c r="K182" s="116"/>
      <c r="L182" s="116"/>
      <c r="M182" s="116"/>
      <c r="N182" s="117">
        <f>IF(I205+J205+K205+M205&gt;=2,I182+J182+K182+L182+M182,I182+J182+K182+M182)</f>
        <v>0</v>
      </c>
      <c r="O182" s="150">
        <f>IF(I205+J205+K205+M205&lt;2,L182," ")</f>
        <v>0</v>
      </c>
    </row>
    <row r="183" spans="1:17" x14ac:dyDescent="0.4">
      <c r="A183" s="120">
        <f>'Weekly Menus'!G10</f>
        <v>0</v>
      </c>
      <c r="B183" s="96"/>
      <c r="C183" s="41"/>
      <c r="D183" s="41"/>
      <c r="E183" s="41"/>
      <c r="F183" s="41"/>
      <c r="G183" s="41"/>
      <c r="H183" s="115"/>
      <c r="I183" s="115"/>
      <c r="J183" s="116"/>
      <c r="K183" s="116"/>
      <c r="L183" s="116"/>
      <c r="M183" s="116"/>
      <c r="N183" s="117">
        <f>IF(I205+J205+K205+M205&gt;=2,I183+J183+K183+L183+M183,I183+J183+K183+M183)</f>
        <v>0</v>
      </c>
      <c r="O183" s="150">
        <f>IF(I205+J205+K205+M205&lt;2,L183," ")</f>
        <v>0</v>
      </c>
    </row>
    <row r="184" spans="1:17" x14ac:dyDescent="0.4">
      <c r="A184" s="120">
        <f>'Weekly Menus'!G11</f>
        <v>0</v>
      </c>
      <c r="B184" s="96"/>
      <c r="C184" s="41"/>
      <c r="D184" s="41"/>
      <c r="E184" s="41"/>
      <c r="F184" s="41"/>
      <c r="G184" s="41"/>
      <c r="H184" s="115"/>
      <c r="I184" s="115"/>
      <c r="J184" s="116"/>
      <c r="K184" s="116"/>
      <c r="L184" s="116"/>
      <c r="M184" s="116"/>
      <c r="N184" s="117">
        <f>IF(I205+J205+K205+M205&gt;=2,I184+J184+K184+L184+M184,I184+J184+K184+M184)</f>
        <v>0</v>
      </c>
      <c r="O184" s="150">
        <f>IF(I205+J205+K205+M205&lt;2,L184," ")</f>
        <v>0</v>
      </c>
    </row>
    <row r="185" spans="1:17" x14ac:dyDescent="0.4">
      <c r="A185" s="120">
        <f>'Weekly Menus'!G12</f>
        <v>0</v>
      </c>
      <c r="B185" s="96"/>
      <c r="C185" s="41"/>
      <c r="D185" s="41"/>
      <c r="E185" s="41"/>
      <c r="F185" s="41"/>
      <c r="G185" s="41"/>
      <c r="H185" s="115"/>
      <c r="I185" s="115"/>
      <c r="J185" s="116"/>
      <c r="K185" s="116"/>
      <c r="L185" s="116"/>
      <c r="M185" s="116"/>
      <c r="N185" s="117">
        <f>IF(I205+J205+K205+M205&gt;=2,I185+J185+K185+L185+M185,I185+J185+K185+M185)</f>
        <v>0</v>
      </c>
      <c r="O185" s="150">
        <f>IF(I205+J205+K205+M205&lt;2,L185," ")</f>
        <v>0</v>
      </c>
    </row>
    <row r="186" spans="1:17" x14ac:dyDescent="0.4">
      <c r="A186" s="120">
        <f>'Weekly Menus'!G13</f>
        <v>0</v>
      </c>
      <c r="B186" s="97"/>
      <c r="C186" s="41"/>
      <c r="D186" s="41"/>
      <c r="E186" s="41"/>
      <c r="F186" s="41"/>
      <c r="G186" s="41"/>
      <c r="H186" s="115"/>
      <c r="I186" s="115"/>
      <c r="J186" s="116"/>
      <c r="K186" s="116"/>
      <c r="L186" s="116"/>
      <c r="M186" s="116"/>
      <c r="N186" s="117">
        <f>IF(I205+J205+K205+M205&gt;=2,I186+J186+K186+L186+M186,I186+J186+K186+M186)</f>
        <v>0</v>
      </c>
      <c r="O186" s="150">
        <f>IF(I205+J205+K205+M205&lt;2,L186," ")</f>
        <v>0</v>
      </c>
    </row>
    <row r="187" spans="1:17" x14ac:dyDescent="0.4">
      <c r="A187" s="120">
        <f>'Weekly Menus'!G14</f>
        <v>0</v>
      </c>
      <c r="B187" s="96"/>
      <c r="C187" s="41"/>
      <c r="D187" s="41"/>
      <c r="E187" s="41"/>
      <c r="F187" s="41"/>
      <c r="G187" s="41"/>
      <c r="H187" s="115"/>
      <c r="I187" s="115"/>
      <c r="J187" s="116"/>
      <c r="K187" s="116"/>
      <c r="L187" s="116"/>
      <c r="M187" s="116"/>
      <c r="N187" s="117">
        <f>IF(I205+J205+K205+M205&gt;=2,I187+J187+K187+L187+M187,I187+J187+K187+M187)</f>
        <v>0</v>
      </c>
      <c r="O187" s="150">
        <f>IF(I205+J205+K205+M205&lt;2,L187," ")</f>
        <v>0</v>
      </c>
    </row>
    <row r="188" spans="1:17" x14ac:dyDescent="0.4">
      <c r="A188" s="120">
        <f>'Weekly Menus'!G15</f>
        <v>0</v>
      </c>
      <c r="B188" s="96"/>
      <c r="C188" s="41"/>
      <c r="D188" s="41"/>
      <c r="E188" s="41"/>
      <c r="F188" s="41"/>
      <c r="G188" s="41"/>
      <c r="H188" s="115"/>
      <c r="I188" s="115"/>
      <c r="J188" s="116"/>
      <c r="K188" s="116"/>
      <c r="L188" s="116"/>
      <c r="M188" s="116"/>
      <c r="N188" s="117">
        <f>IF(I205+J205+K205+M205&gt;=2,I188+J188+K188+L188+M188,I188+J188+K188+M188)</f>
        <v>0</v>
      </c>
      <c r="O188" s="150">
        <f>IF(I205+J205+K205+M205&lt;2,L188," ")</f>
        <v>0</v>
      </c>
    </row>
    <row r="189" spans="1:17" x14ac:dyDescent="0.4">
      <c r="A189" s="120">
        <f>'Weekly Menus'!G16</f>
        <v>0</v>
      </c>
      <c r="B189" s="96"/>
      <c r="C189" s="41"/>
      <c r="D189" s="41"/>
      <c r="E189" s="41"/>
      <c r="F189" s="41"/>
      <c r="G189" s="41"/>
      <c r="H189" s="115"/>
      <c r="I189" s="115"/>
      <c r="J189" s="116"/>
      <c r="K189" s="116"/>
      <c r="L189" s="116"/>
      <c r="M189" s="116"/>
      <c r="N189" s="117">
        <f>IF(I205+J205+K205+M205&gt;=2,I189+J189+K189+L189+M189,I189+J189+K189+M189)</f>
        <v>0</v>
      </c>
      <c r="O189" s="150">
        <f>IF(I205+J205+K205+M205&lt;2,L189," ")</f>
        <v>0</v>
      </c>
    </row>
    <row r="190" spans="1:17" x14ac:dyDescent="0.4">
      <c r="A190" s="120">
        <f>'Weekly Menus'!G17</f>
        <v>0</v>
      </c>
      <c r="B190" s="98"/>
      <c r="C190" s="41"/>
      <c r="D190" s="41"/>
      <c r="E190" s="41"/>
      <c r="F190" s="41"/>
      <c r="G190" s="41"/>
      <c r="H190" s="115"/>
      <c r="I190" s="115"/>
      <c r="J190" s="116"/>
      <c r="K190" s="116"/>
      <c r="L190" s="116"/>
      <c r="M190" s="116"/>
      <c r="N190" s="117">
        <f>IF(I205+J205+K205+M205&gt;=2,I190+J190+K190+L190+M190,I190+J190+K190+M190)</f>
        <v>0</v>
      </c>
      <c r="O190" s="150">
        <f>IF(I205+J205+K205+M205&lt;2,L190," ")</f>
        <v>0</v>
      </c>
    </row>
    <row r="191" spans="1:17" x14ac:dyDescent="0.4">
      <c r="A191" s="120">
        <f>'Weekly Menus'!G18</f>
        <v>0</v>
      </c>
      <c r="B191" s="98"/>
      <c r="C191" s="41"/>
      <c r="D191" s="41"/>
      <c r="E191" s="41"/>
      <c r="F191" s="41"/>
      <c r="G191" s="41"/>
      <c r="H191" s="115"/>
      <c r="I191" s="115"/>
      <c r="J191" s="116"/>
      <c r="K191" s="116"/>
      <c r="L191" s="116"/>
      <c r="M191" s="116"/>
      <c r="N191" s="117">
        <f>IF(I205+J205+K205+M205&gt;=2,I191+J191+K191+L191+M191,I191+J191+K191+M191)</f>
        <v>0</v>
      </c>
      <c r="O191" s="150">
        <f>IF(I205+J205+K205+M205&lt;2,L191," ")</f>
        <v>0</v>
      </c>
    </row>
    <row r="192" spans="1:17" x14ac:dyDescent="0.4">
      <c r="A192" s="120">
        <f>'Weekly Menus'!G19</f>
        <v>0</v>
      </c>
      <c r="B192" s="98"/>
      <c r="C192" s="41"/>
      <c r="D192" s="41"/>
      <c r="E192" s="41"/>
      <c r="F192" s="41"/>
      <c r="G192" s="41"/>
      <c r="H192" s="115"/>
      <c r="I192" s="115"/>
      <c r="J192" s="116"/>
      <c r="K192" s="116"/>
      <c r="L192" s="116"/>
      <c r="M192" s="116"/>
      <c r="N192" s="117">
        <f>IF(I205+J205+K205+M205&gt;=2,I192+J192+K192+L192+M192,I192+J192+K192+M192)</f>
        <v>0</v>
      </c>
      <c r="O192" s="150">
        <f>IF(I205+J205+K205+M205&lt;2,L192," ")</f>
        <v>0</v>
      </c>
    </row>
    <row r="193" spans="1:15" x14ac:dyDescent="0.4">
      <c r="A193" s="120">
        <f>'Weekly Menus'!G20</f>
        <v>0</v>
      </c>
      <c r="B193" s="98"/>
      <c r="C193" s="41"/>
      <c r="D193" s="41"/>
      <c r="E193" s="41"/>
      <c r="F193" s="41"/>
      <c r="G193" s="41"/>
      <c r="H193" s="115"/>
      <c r="I193" s="115"/>
      <c r="J193" s="116"/>
      <c r="K193" s="116"/>
      <c r="L193" s="116"/>
      <c r="M193" s="116"/>
      <c r="N193" s="117">
        <f>IF(I205+J205+K205+M205&gt;=2,I193+J193+K193+L193+M193,I193+J193+K193+M193)</f>
        <v>0</v>
      </c>
      <c r="O193" s="150">
        <f>IF(I205+J205+K205+M205&lt;2,L193," ")</f>
        <v>0</v>
      </c>
    </row>
    <row r="194" spans="1:15" x14ac:dyDescent="0.4">
      <c r="A194" s="120">
        <f>'Weekly Menus'!G21</f>
        <v>0</v>
      </c>
      <c r="B194" s="98"/>
      <c r="C194" s="41"/>
      <c r="D194" s="41"/>
      <c r="E194" s="41"/>
      <c r="F194" s="41"/>
      <c r="G194" s="41"/>
      <c r="H194" s="115"/>
      <c r="I194" s="115"/>
      <c r="J194" s="116"/>
      <c r="K194" s="116"/>
      <c r="L194" s="116"/>
      <c r="M194" s="116"/>
      <c r="N194" s="117">
        <f>IF(I205+J205+K205+M205&gt;=2,I194+J194+K194+L194+M194,I194+J194+K194+M194)</f>
        <v>0</v>
      </c>
      <c r="O194" s="150">
        <f>IF(I205+J205+K205+M205&lt;2,L194," ")</f>
        <v>0</v>
      </c>
    </row>
    <row r="195" spans="1:15" x14ac:dyDescent="0.4">
      <c r="A195" s="120">
        <f>'Weekly Menus'!G22</f>
        <v>0</v>
      </c>
      <c r="B195" s="98"/>
      <c r="C195" s="41"/>
      <c r="D195" s="41"/>
      <c r="E195" s="41"/>
      <c r="F195" s="41"/>
      <c r="G195" s="41"/>
      <c r="H195" s="115"/>
      <c r="I195" s="115"/>
      <c r="J195" s="116"/>
      <c r="K195" s="116"/>
      <c r="L195" s="116"/>
      <c r="M195" s="116"/>
      <c r="N195" s="117">
        <f>IF(I205+J205+K205+M205&gt;=2,I195+J195+K195+L195+M195,I195+J195+K195+M195)</f>
        <v>0</v>
      </c>
      <c r="O195" s="150">
        <f>IF(I205+J205+K205+M205&lt;2,L195," ")</f>
        <v>0</v>
      </c>
    </row>
    <row r="196" spans="1:15" x14ac:dyDescent="0.4">
      <c r="A196" s="120">
        <f>'Weekly Menus'!G23</f>
        <v>0</v>
      </c>
      <c r="B196" s="98"/>
      <c r="C196" s="41"/>
      <c r="D196" s="41"/>
      <c r="E196" s="41"/>
      <c r="F196" s="41"/>
      <c r="G196" s="41"/>
      <c r="H196" s="115"/>
      <c r="I196" s="115"/>
      <c r="J196" s="116"/>
      <c r="K196" s="116"/>
      <c r="L196" s="116"/>
      <c r="M196" s="116"/>
      <c r="N196" s="117">
        <f>IF(I205+J205+K205+M205&gt;=2,I196+J196+K196+L196+M196,I196+J196+K196+M196)</f>
        <v>0</v>
      </c>
      <c r="O196" s="150">
        <f>IF(I205+J205+K205+M205&lt;2,L196," ")</f>
        <v>0</v>
      </c>
    </row>
    <row r="197" spans="1:15" x14ac:dyDescent="0.4">
      <c r="A197" s="120">
        <f>'Weekly Menus'!G24</f>
        <v>0</v>
      </c>
      <c r="B197" s="98"/>
      <c r="C197" s="41"/>
      <c r="D197" s="41"/>
      <c r="E197" s="41"/>
      <c r="F197" s="41"/>
      <c r="G197" s="41"/>
      <c r="H197" s="115"/>
      <c r="I197" s="115"/>
      <c r="J197" s="116"/>
      <c r="K197" s="116"/>
      <c r="L197" s="116"/>
      <c r="M197" s="116"/>
      <c r="N197" s="117">
        <f>IF(I205+J205+K205+M205&gt;=2,I197+J197+K197+L197+M197,I197+J197+K197+M197)</f>
        <v>0</v>
      </c>
      <c r="O197" s="150">
        <f>IF(I205+J205+K205+M205&lt;2,L197," ")</f>
        <v>0</v>
      </c>
    </row>
    <row r="198" spans="1:15" x14ac:dyDescent="0.4">
      <c r="A198" s="120">
        <f>'Weekly Menus'!G25</f>
        <v>0</v>
      </c>
      <c r="B198" s="98"/>
      <c r="C198" s="41"/>
      <c r="D198" s="41"/>
      <c r="E198" s="41"/>
      <c r="F198" s="41"/>
      <c r="G198" s="41"/>
      <c r="H198" s="115"/>
      <c r="I198" s="115"/>
      <c r="J198" s="116"/>
      <c r="K198" s="116"/>
      <c r="L198" s="116"/>
      <c r="M198" s="116"/>
      <c r="N198" s="117">
        <f>IF(I205+J205+K205+M205&gt;=2,I198+J198+K198+L198+M198,I198+J198+K198+M198)</f>
        <v>0</v>
      </c>
      <c r="O198" s="150">
        <f>IF(I205+J205+K205+M205&lt;2,L198," ")</f>
        <v>0</v>
      </c>
    </row>
    <row r="199" spans="1:15" x14ac:dyDescent="0.4">
      <c r="A199" s="120">
        <f>'Weekly Menus'!G26</f>
        <v>0</v>
      </c>
      <c r="B199" s="98"/>
      <c r="C199" s="41"/>
      <c r="D199" s="41"/>
      <c r="E199" s="41"/>
      <c r="F199" s="41"/>
      <c r="G199" s="41"/>
      <c r="H199" s="115"/>
      <c r="I199" s="115"/>
      <c r="J199" s="116"/>
      <c r="K199" s="116"/>
      <c r="L199" s="116"/>
      <c r="M199" s="116"/>
      <c r="N199" s="117">
        <f>IF(I205+J205+K205+M205&gt;=2,I199+J199+K199+L199+M199,I199+J199+K199+M199)</f>
        <v>0</v>
      </c>
      <c r="O199" s="150">
        <f>IF(I205+J205+K205+M205&lt;2,L199," ")</f>
        <v>0</v>
      </c>
    </row>
    <row r="200" spans="1:15" x14ac:dyDescent="0.4">
      <c r="A200" s="206" t="s">
        <v>17</v>
      </c>
      <c r="B200" s="207"/>
      <c r="C200" s="123"/>
      <c r="D200" s="124">
        <f>SUM(D180:D199)</f>
        <v>0</v>
      </c>
      <c r="E200" s="121">
        <f>SUM(E180:E199,C180:C199)</f>
        <v>0</v>
      </c>
      <c r="F200" s="121">
        <f>SUMIF(F180:F199,"yes",E180:E199)</f>
        <v>0</v>
      </c>
      <c r="G200" s="122">
        <f>SUM(G180:G199,N180:N199)</f>
        <v>0</v>
      </c>
      <c r="H200" s="125">
        <f>SUM(H180:H199)</f>
        <v>0</v>
      </c>
      <c r="I200" s="134">
        <f>SUM(I180:I199)</f>
        <v>0</v>
      </c>
      <c r="J200" s="126">
        <f t="shared" ref="J200:M200" si="14">SUM(J180:J199)</f>
        <v>0</v>
      </c>
      <c r="K200" s="135">
        <f t="shared" si="14"/>
        <v>0</v>
      </c>
      <c r="L200" s="136">
        <f t="shared" si="14"/>
        <v>0</v>
      </c>
      <c r="M200" s="137">
        <f t="shared" si="14"/>
        <v>0</v>
      </c>
      <c r="N200" s="109"/>
      <c r="O200" s="156">
        <f t="shared" ref="O200" si="15">SUM(O180:O199)</f>
        <v>0</v>
      </c>
    </row>
    <row r="201" spans="1:15" ht="29.15" x14ac:dyDescent="0.4">
      <c r="A201" s="208" t="s">
        <v>15</v>
      </c>
      <c r="B201" s="209"/>
      <c r="C201" s="123"/>
      <c r="D201" s="123"/>
      <c r="E201" s="127" t="s">
        <v>66</v>
      </c>
      <c r="F201" s="128"/>
      <c r="G201" s="127" t="s">
        <v>18</v>
      </c>
      <c r="H201" s="127" t="s">
        <v>18</v>
      </c>
      <c r="I201" s="128"/>
      <c r="J201" s="128"/>
      <c r="K201" s="128"/>
      <c r="L201" s="128"/>
      <c r="M201" s="128"/>
      <c r="N201" s="128"/>
      <c r="O201" s="157"/>
    </row>
    <row r="202" spans="1:15" ht="15" thickBot="1" x14ac:dyDescent="0.45">
      <c r="A202" s="225" t="s">
        <v>13</v>
      </c>
      <c r="B202" s="226"/>
      <c r="C202" s="158"/>
      <c r="D202" s="158"/>
      <c r="E202" s="159" t="str">
        <f t="shared" ref="E202" si="16">IF(E200&gt;=1,"Yes","No")</f>
        <v>No</v>
      </c>
      <c r="F202" s="158"/>
      <c r="G202" s="159" t="str">
        <f>IF(G200&gt;=1,"Yes","No")</f>
        <v>No</v>
      </c>
      <c r="H202" s="159" t="str">
        <f>IF(H200&gt;=1,"Yes","No")</f>
        <v>No</v>
      </c>
      <c r="I202" s="160"/>
      <c r="J202" s="160"/>
      <c r="K202" s="160"/>
      <c r="L202" s="160"/>
      <c r="M202" s="160"/>
      <c r="N202" s="158"/>
      <c r="O202" s="161"/>
    </row>
    <row r="203" spans="1:15" s="12" customFormat="1" ht="15" thickBot="1" x14ac:dyDescent="0.45">
      <c r="A203" s="162"/>
      <c r="B203" s="162"/>
      <c r="C203" s="162"/>
      <c r="D203" s="162"/>
      <c r="E203" s="162"/>
      <c r="F203" s="162"/>
      <c r="G203" s="162"/>
      <c r="H203" s="162"/>
      <c r="I203" s="163"/>
      <c r="J203" s="163"/>
      <c r="K203" s="163"/>
      <c r="L203" s="163"/>
      <c r="M203" s="163"/>
      <c r="N203" s="162"/>
      <c r="O203" s="162"/>
    </row>
    <row r="204" spans="1:15" ht="19.5" customHeight="1" x14ac:dyDescent="0.4">
      <c r="A204" s="213" t="s">
        <v>79</v>
      </c>
      <c r="B204" s="214"/>
      <c r="C204" s="214"/>
      <c r="D204" s="214"/>
      <c r="E204" s="214"/>
      <c r="F204" s="214"/>
      <c r="G204" s="214"/>
      <c r="H204" s="214"/>
      <c r="I204" s="214"/>
      <c r="J204" s="214"/>
      <c r="K204" s="214"/>
      <c r="L204" s="214"/>
      <c r="M204" s="214"/>
      <c r="N204" s="214"/>
      <c r="O204" s="215"/>
    </row>
    <row r="205" spans="1:15" x14ac:dyDescent="0.4">
      <c r="A205" s="227" t="s">
        <v>11</v>
      </c>
      <c r="B205" s="228"/>
      <c r="C205" s="181"/>
      <c r="D205" s="181"/>
      <c r="E205" s="164">
        <f t="shared" ref="E205:M205" si="17">SUM(E26,E55,E84,E113,E142,E171,E200)</f>
        <v>0</v>
      </c>
      <c r="F205" s="164">
        <f>SUM(F26,F55,F84,F113,F142,F171,F200)</f>
        <v>0</v>
      </c>
      <c r="G205" s="165">
        <f t="shared" si="17"/>
        <v>0</v>
      </c>
      <c r="H205" s="166">
        <f t="shared" si="17"/>
        <v>0</v>
      </c>
      <c r="I205" s="167">
        <f t="shared" si="17"/>
        <v>0</v>
      </c>
      <c r="J205" s="168">
        <f t="shared" si="17"/>
        <v>0</v>
      </c>
      <c r="K205" s="169">
        <f t="shared" si="17"/>
        <v>0</v>
      </c>
      <c r="L205" s="170">
        <f t="shared" si="17"/>
        <v>0</v>
      </c>
      <c r="M205" s="171">
        <f t="shared" si="17"/>
        <v>0</v>
      </c>
      <c r="N205" s="109"/>
      <c r="O205" s="172">
        <f>SUM(O26,O55,O84,O113,O142,O171,O200)</f>
        <v>0</v>
      </c>
    </row>
    <row r="206" spans="1:15" ht="29.15" x14ac:dyDescent="0.4">
      <c r="A206" s="229" t="s">
        <v>16</v>
      </c>
      <c r="B206" s="230"/>
      <c r="C206" s="180"/>
      <c r="D206" s="180"/>
      <c r="E206" s="111" t="s">
        <v>77</v>
      </c>
      <c r="F206" s="198" t="s">
        <v>87</v>
      </c>
      <c r="G206" s="111" t="s">
        <v>76</v>
      </c>
      <c r="H206" s="111" t="s">
        <v>76</v>
      </c>
      <c r="I206" s="109"/>
      <c r="J206" s="109"/>
      <c r="K206" s="109"/>
      <c r="L206" s="109"/>
      <c r="M206" s="109"/>
      <c r="N206" s="109"/>
      <c r="O206" s="173"/>
    </row>
    <row r="207" spans="1:15" ht="15" thickBot="1" x14ac:dyDescent="0.45">
      <c r="A207" s="231" t="s">
        <v>14</v>
      </c>
      <c r="B207" s="232"/>
      <c r="C207" s="179"/>
      <c r="D207" s="179"/>
      <c r="E207" s="1" t="str">
        <f>IF(AND(E205&gt;=11),"Yes","No")</f>
        <v>No</v>
      </c>
      <c r="F207" s="197" t="str">
        <f>IF(F205=0,"",IF(F205&gt;=((SUM(E6:E25,E35:E54,E64:E83,E93:E112,E122:E141,E151:E170,E180:E199))*0.8),"Yes","No"))</f>
        <v/>
      </c>
      <c r="G207" s="1" t="str">
        <f>IF(G205&gt;=7,"Yes","No")</f>
        <v>No</v>
      </c>
      <c r="H207" s="1" t="str">
        <f>IF(H205&gt;=7,"Yes","No")</f>
        <v>No</v>
      </c>
      <c r="I207" s="3"/>
      <c r="J207" s="3"/>
      <c r="K207" s="3"/>
      <c r="L207" s="3"/>
      <c r="M207" s="3"/>
      <c r="N207" s="3"/>
      <c r="O207" s="155"/>
    </row>
    <row r="209" spans="1:12" ht="15.75" customHeight="1" x14ac:dyDescent="0.4">
      <c r="A209" s="205" t="s">
        <v>72</v>
      </c>
      <c r="B209" s="205"/>
      <c r="C209" s="205"/>
      <c r="D209" s="205"/>
      <c r="E209" s="205"/>
      <c r="F209" s="205"/>
      <c r="G209" s="205"/>
      <c r="H209" s="205"/>
      <c r="I209" s="107"/>
      <c r="J209" s="107"/>
      <c r="K209" s="107"/>
      <c r="L209" s="107"/>
    </row>
    <row r="210" spans="1:12" x14ac:dyDescent="0.4">
      <c r="A210" s="205" t="s">
        <v>88</v>
      </c>
      <c r="B210" s="205"/>
      <c r="C210" s="205"/>
      <c r="D210" s="205"/>
      <c r="E210" s="205"/>
      <c r="F210" s="205"/>
      <c r="G210" s="205"/>
      <c r="H210" s="205"/>
      <c r="I210" s="27"/>
      <c r="J210" s="27"/>
    </row>
    <row r="211" spans="1:12" ht="31.5" customHeight="1" x14ac:dyDescent="0.4">
      <c r="A211" s="205" t="s">
        <v>86</v>
      </c>
      <c r="B211" s="205"/>
      <c r="C211" s="205"/>
      <c r="D211" s="205"/>
      <c r="E211" s="205"/>
      <c r="F211" s="205"/>
      <c r="G211" s="205"/>
      <c r="H211" s="205"/>
    </row>
    <row r="212" spans="1:12" x14ac:dyDescent="0.4">
      <c r="A212" s="182"/>
      <c r="B212" s="182"/>
      <c r="C212" s="182"/>
      <c r="D212" s="182"/>
      <c r="E212" s="182"/>
      <c r="F212" s="194"/>
      <c r="G212" s="182"/>
      <c r="H212" s="182"/>
    </row>
  </sheetData>
  <sheetProtection algorithmName="SHA-512" hashValue="2Sp6Qx9sP35snIDpDJujwHWaqfA0o3wxeSoYhV4HmggaULps2s0IQxo0ivFd6mkmK4XORbSD/AuNgg9HHrXJlg==" saltValue="gXo0WpF9mcYcvhgLFfLTFQ==" spinCount="100000" sheet="1" objects="1" scenarios="1" selectLockedCells="1"/>
  <mergeCells count="42">
    <mergeCell ref="A115:B115"/>
    <mergeCell ref="A117:O117"/>
    <mergeCell ref="A120:O120"/>
    <mergeCell ref="A142:B142"/>
    <mergeCell ref="A143:B143"/>
    <mergeCell ref="A202:B202"/>
    <mergeCell ref="A175:O175"/>
    <mergeCell ref="A178:O178"/>
    <mergeCell ref="A200:B200"/>
    <mergeCell ref="A201:B201"/>
    <mergeCell ref="A88:O88"/>
    <mergeCell ref="A91:O91"/>
    <mergeCell ref="A113:B113"/>
    <mergeCell ref="A114:B114"/>
    <mergeCell ref="A210:H210"/>
    <mergeCell ref="A144:B144"/>
    <mergeCell ref="A204:O204"/>
    <mergeCell ref="A205:B205"/>
    <mergeCell ref="A206:B206"/>
    <mergeCell ref="A207:B207"/>
    <mergeCell ref="A209:H209"/>
    <mergeCell ref="A146:O146"/>
    <mergeCell ref="A149:O149"/>
    <mergeCell ref="A171:B171"/>
    <mergeCell ref="A172:B172"/>
    <mergeCell ref="A173:B173"/>
    <mergeCell ref="A211:H211"/>
    <mergeCell ref="A84:B84"/>
    <mergeCell ref="A85:B85"/>
    <mergeCell ref="A62:O62"/>
    <mergeCell ref="A1:O1"/>
    <mergeCell ref="A4:O4"/>
    <mergeCell ref="A26:B26"/>
    <mergeCell ref="A27:B27"/>
    <mergeCell ref="A28:B28"/>
    <mergeCell ref="A30:O30"/>
    <mergeCell ref="A33:O33"/>
    <mergeCell ref="A55:B55"/>
    <mergeCell ref="A56:B56"/>
    <mergeCell ref="A57:B57"/>
    <mergeCell ref="A59:O59"/>
    <mergeCell ref="A86:B86"/>
  </mergeCells>
  <dataValidations count="1">
    <dataValidation type="list" allowBlank="1" showInputMessage="1" showErrorMessage="1" sqref="F6:F25 F35:F54 F64:F83 F93:F112 F122:F141 F151:F170 F180:F199" xr:uid="{00000000-0002-0000-0200-000000000000}">
      <formula1>$V$7:$V$8</formula1>
    </dataValidation>
  </dataValidations>
  <printOptions horizontalCentered="1" verticalCentered="1"/>
  <pageMargins left="0.5" right="0.5" top="0.5" bottom="0.5" header="0.3" footer="0.3"/>
  <pageSetup scale="73" fitToWidth="0" fitToHeight="0" orientation="landscape" r:id="rId1"/>
  <rowBreaks count="6" manualBreakCount="6">
    <brk id="29" max="16383" man="1"/>
    <brk id="58" max="16383" man="1"/>
    <brk id="87" max="16383" man="1"/>
    <brk id="116" max="16383" man="1"/>
    <brk id="145" max="14" man="1"/>
    <brk id="174"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212"/>
  <sheetViews>
    <sheetView showZeros="0" topLeftCell="A182" zoomScaleNormal="100" workbookViewId="0">
      <selection activeCell="E197" sqref="E197"/>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33" t="s">
        <v>80</v>
      </c>
      <c r="B1" s="234"/>
      <c r="C1" s="234"/>
      <c r="D1" s="234"/>
      <c r="E1" s="234"/>
      <c r="F1" s="234"/>
      <c r="G1" s="234"/>
      <c r="H1" s="234"/>
      <c r="I1" s="234"/>
      <c r="J1" s="234"/>
      <c r="K1" s="234"/>
      <c r="L1" s="234"/>
      <c r="M1" s="234"/>
      <c r="N1" s="234"/>
      <c r="O1" s="235"/>
      <c r="P1" s="2"/>
      <c r="Q1" s="2"/>
      <c r="R1" s="2"/>
      <c r="S1" s="2"/>
      <c r="T1" s="2"/>
      <c r="U1" s="2"/>
      <c r="V1" s="2"/>
    </row>
    <row r="2" spans="1:25" ht="15" customHeight="1" x14ac:dyDescent="0.4">
      <c r="A2" s="26" t="s">
        <v>30</v>
      </c>
      <c r="B2" s="31">
        <f>'Weekly Menus'!B4</f>
        <v>0</v>
      </c>
      <c r="C2" s="31"/>
      <c r="D2" s="31"/>
      <c r="E2" s="13"/>
      <c r="F2" s="13"/>
      <c r="G2" s="13"/>
      <c r="H2" s="13"/>
      <c r="I2" s="13"/>
      <c r="J2" s="13"/>
      <c r="K2" s="13"/>
      <c r="L2" s="13"/>
      <c r="M2" s="13"/>
      <c r="N2" s="13"/>
      <c r="O2" s="148"/>
      <c r="P2" s="2"/>
      <c r="Q2" s="2"/>
      <c r="R2" s="2"/>
      <c r="S2" s="2"/>
      <c r="T2" s="2"/>
      <c r="U2" s="2"/>
      <c r="V2" s="2"/>
      <c r="W2" s="2"/>
      <c r="X2" s="2"/>
      <c r="Y2" s="2"/>
    </row>
    <row r="3" spans="1:25" ht="15" customHeight="1" thickBot="1" x14ac:dyDescent="0.45">
      <c r="A3" s="26"/>
      <c r="B3" s="13"/>
      <c r="C3" s="13"/>
      <c r="D3" s="13"/>
      <c r="E3" s="13"/>
      <c r="F3" s="13"/>
      <c r="G3" s="13"/>
      <c r="H3" s="13"/>
      <c r="I3" s="13"/>
      <c r="J3" s="13"/>
      <c r="K3" s="13"/>
      <c r="L3" s="13"/>
      <c r="M3" s="13"/>
      <c r="N3" s="13"/>
      <c r="O3" s="148"/>
      <c r="P3" s="2"/>
      <c r="Q3" s="2"/>
      <c r="R3" s="2"/>
      <c r="S3" s="2"/>
      <c r="T3" s="2"/>
      <c r="U3" s="2"/>
      <c r="V3" s="2"/>
      <c r="W3" s="2"/>
      <c r="X3" s="2"/>
      <c r="Y3" s="2"/>
    </row>
    <row r="4" spans="1:25" ht="18.45" x14ac:dyDescent="0.5">
      <c r="A4" s="216" t="s">
        <v>6</v>
      </c>
      <c r="B4" s="217"/>
      <c r="C4" s="217"/>
      <c r="D4" s="217"/>
      <c r="E4" s="217"/>
      <c r="F4" s="217"/>
      <c r="G4" s="217"/>
      <c r="H4" s="217"/>
      <c r="I4" s="217"/>
      <c r="J4" s="217"/>
      <c r="K4" s="217"/>
      <c r="L4" s="217"/>
      <c r="M4" s="217"/>
      <c r="N4" s="217"/>
      <c r="O4" s="218"/>
      <c r="P4" s="2"/>
      <c r="Q4" s="2"/>
      <c r="R4" s="2"/>
      <c r="S4" s="2"/>
      <c r="T4" s="2"/>
      <c r="U4" s="2"/>
      <c r="V4" s="2"/>
    </row>
    <row r="5" spans="1:25" ht="45" customHeight="1" x14ac:dyDescent="0.4">
      <c r="A5" s="5" t="s">
        <v>12</v>
      </c>
      <c r="B5" s="4" t="s">
        <v>65</v>
      </c>
      <c r="C5" s="138" t="s">
        <v>70</v>
      </c>
      <c r="D5" s="138" t="s">
        <v>59</v>
      </c>
      <c r="E5" s="139" t="s">
        <v>67</v>
      </c>
      <c r="F5" s="196" t="s">
        <v>85</v>
      </c>
      <c r="G5" s="140" t="s">
        <v>2</v>
      </c>
      <c r="H5" s="141" t="s">
        <v>64</v>
      </c>
      <c r="I5" s="142" t="s">
        <v>33</v>
      </c>
      <c r="J5" s="143" t="s">
        <v>68</v>
      </c>
      <c r="K5" s="144" t="s">
        <v>69</v>
      </c>
      <c r="L5" s="145" t="s">
        <v>71</v>
      </c>
      <c r="M5" s="146" t="s">
        <v>5</v>
      </c>
      <c r="N5" s="147" t="s">
        <v>60</v>
      </c>
      <c r="O5" s="149" t="s">
        <v>61</v>
      </c>
      <c r="P5" s="2"/>
      <c r="Q5" s="2"/>
      <c r="R5" s="2"/>
      <c r="S5" s="2"/>
      <c r="T5" s="2"/>
      <c r="U5" s="2"/>
      <c r="V5" s="2"/>
    </row>
    <row r="6" spans="1:25" ht="15" customHeight="1" x14ac:dyDescent="0.4">
      <c r="A6" s="28">
        <f>'Weekly Menus'!A7</f>
        <v>0</v>
      </c>
      <c r="B6" s="96"/>
      <c r="C6" s="41"/>
      <c r="D6" s="41"/>
      <c r="E6" s="41"/>
      <c r="F6" s="41"/>
      <c r="G6" s="41"/>
      <c r="H6" s="115"/>
      <c r="I6" s="115"/>
      <c r="J6" s="116"/>
      <c r="K6" s="116"/>
      <c r="L6" s="116"/>
      <c r="M6" s="116"/>
      <c r="N6" s="117">
        <f>IF(I205+J205+K205+M205&gt;=2,I6+J6+K6+L6+M6,I6+J6+K6+M6)</f>
        <v>0</v>
      </c>
      <c r="O6" s="150">
        <f>IF(I205+J205+K205+M205&lt;2,L6," ")</f>
        <v>0</v>
      </c>
      <c r="P6" s="2"/>
      <c r="Q6" s="2"/>
      <c r="R6" s="2"/>
      <c r="S6" s="2"/>
      <c r="T6" s="2"/>
      <c r="U6" s="2"/>
      <c r="V6" s="2"/>
    </row>
    <row r="7" spans="1:25" ht="15" customHeight="1" x14ac:dyDescent="0.4">
      <c r="A7" s="28">
        <f>'Weekly Menus'!A8</f>
        <v>0</v>
      </c>
      <c r="B7" s="96"/>
      <c r="C7" s="41"/>
      <c r="D7" s="41"/>
      <c r="E7" s="41"/>
      <c r="F7" s="41"/>
      <c r="G7" s="41"/>
      <c r="H7" s="115"/>
      <c r="I7" s="115"/>
      <c r="J7" s="116"/>
      <c r="K7" s="116"/>
      <c r="L7" s="116"/>
      <c r="M7" s="116"/>
      <c r="N7" s="117">
        <f>IF(I205+J205+K205+M205&gt;=2,I7+J7+K7+L7+M7,I7+J7+K7+M7)</f>
        <v>0</v>
      </c>
      <c r="O7" s="150">
        <f>IF(I205+J205+K205+M205&lt;2,L7," ")</f>
        <v>0</v>
      </c>
      <c r="P7" s="2"/>
      <c r="Q7" s="2"/>
      <c r="R7" s="2"/>
      <c r="S7" s="2"/>
      <c r="T7" s="2"/>
      <c r="U7" s="2"/>
      <c r="V7" s="2" t="s">
        <v>83</v>
      </c>
    </row>
    <row r="8" spans="1:25" ht="15" customHeight="1" x14ac:dyDescent="0.4">
      <c r="A8" s="28">
        <f>'Weekly Menus'!A9</f>
        <v>0</v>
      </c>
      <c r="B8" s="96"/>
      <c r="C8" s="41"/>
      <c r="D8" s="41"/>
      <c r="E8" s="41"/>
      <c r="F8" s="41"/>
      <c r="G8" s="41"/>
      <c r="H8" s="115"/>
      <c r="I8" s="115"/>
      <c r="J8" s="116"/>
      <c r="K8" s="116"/>
      <c r="L8" s="116"/>
      <c r="M8" s="116"/>
      <c r="N8" s="117">
        <f>IF(I205+J205+K205+M205&gt;=2,I8+J8+K8+L8+M8,I8+J8+K8+M8)</f>
        <v>0</v>
      </c>
      <c r="O8" s="150">
        <f>IF(I205+J205+K205+M205&lt;2,L8," ")</f>
        <v>0</v>
      </c>
      <c r="P8" s="2"/>
      <c r="Q8" s="2"/>
      <c r="R8" s="2"/>
      <c r="S8" s="2"/>
      <c r="T8" s="2"/>
      <c r="U8" s="2"/>
      <c r="V8" s="2" t="s">
        <v>84</v>
      </c>
    </row>
    <row r="9" spans="1:25" ht="15" customHeight="1" x14ac:dyDescent="0.4">
      <c r="A9" s="28">
        <f>'Weekly Menus'!A10</f>
        <v>0</v>
      </c>
      <c r="B9" s="96"/>
      <c r="C9" s="41"/>
      <c r="D9" s="41"/>
      <c r="E9" s="41"/>
      <c r="F9" s="41"/>
      <c r="G9" s="41"/>
      <c r="H9" s="115"/>
      <c r="I9" s="115"/>
      <c r="J9" s="116"/>
      <c r="K9" s="116"/>
      <c r="L9" s="116"/>
      <c r="M9" s="116"/>
      <c r="N9" s="117">
        <f>IF(I205+J205+K205+M205&gt;=2,I9+J9+K9+L9+M9,I9+J9+K9+M9)</f>
        <v>0</v>
      </c>
      <c r="O9" s="150">
        <f>IF(I205+J205+K205+M205&lt;2,L9," ")</f>
        <v>0</v>
      </c>
      <c r="P9" s="2"/>
      <c r="Q9" s="2"/>
      <c r="R9" s="2"/>
      <c r="S9" s="2"/>
      <c r="T9" s="2"/>
      <c r="U9" s="2"/>
      <c r="V9" s="2"/>
    </row>
    <row r="10" spans="1:25" ht="15" customHeight="1" x14ac:dyDescent="0.4">
      <c r="A10" s="28">
        <f>'Weekly Menus'!A11</f>
        <v>0</v>
      </c>
      <c r="B10" s="96"/>
      <c r="C10" s="41"/>
      <c r="D10" s="41"/>
      <c r="E10" s="41"/>
      <c r="F10" s="41"/>
      <c r="G10" s="41"/>
      <c r="H10" s="115"/>
      <c r="I10" s="115"/>
      <c r="J10" s="116"/>
      <c r="K10" s="116"/>
      <c r="L10" s="116"/>
      <c r="M10" s="116"/>
      <c r="N10" s="117">
        <f>IF(I205+J205+K205+M205&gt;=2,I10+J10+K10+L10+M10,I10+J10+K10+M10)</f>
        <v>0</v>
      </c>
      <c r="O10" s="150">
        <f>IF(I205+J205+K205+M205&lt;2,L10," ")</f>
        <v>0</v>
      </c>
      <c r="P10" s="2"/>
      <c r="Q10" s="2"/>
      <c r="R10" s="2"/>
      <c r="S10" s="2"/>
      <c r="T10" s="2"/>
      <c r="U10" s="2"/>
      <c r="V10" s="2"/>
    </row>
    <row r="11" spans="1:25" ht="15" customHeight="1" x14ac:dyDescent="0.4">
      <c r="A11" s="28">
        <f>'Weekly Menus'!A12</f>
        <v>0</v>
      </c>
      <c r="B11" s="96"/>
      <c r="C11" s="41"/>
      <c r="D11" s="41"/>
      <c r="E11" s="41"/>
      <c r="F11" s="41"/>
      <c r="G11" s="41"/>
      <c r="H11" s="115"/>
      <c r="I11" s="115"/>
      <c r="J11" s="116"/>
      <c r="K11" s="116"/>
      <c r="L11" s="116"/>
      <c r="M11" s="116"/>
      <c r="N11" s="117">
        <f>IF(I205+J205+K205+M205&gt;=2,I11+J11+K11+L11+M11,I11+J11+K11+M11)</f>
        <v>0</v>
      </c>
      <c r="O11" s="150">
        <f>IF(I205+J205+K205+M205&lt;2,L11," ")</f>
        <v>0</v>
      </c>
      <c r="P11" s="2"/>
      <c r="Q11" s="2"/>
      <c r="R11" s="2"/>
      <c r="S11" s="2"/>
      <c r="T11" s="2"/>
      <c r="U11" s="2"/>
      <c r="V11" s="2"/>
    </row>
    <row r="12" spans="1:25" ht="15" customHeight="1" x14ac:dyDescent="0.4">
      <c r="A12" s="28">
        <f>'Weekly Menus'!A13</f>
        <v>0</v>
      </c>
      <c r="B12" s="97"/>
      <c r="C12" s="41"/>
      <c r="D12" s="41"/>
      <c r="E12" s="41"/>
      <c r="F12" s="41"/>
      <c r="G12" s="41"/>
      <c r="H12" s="115"/>
      <c r="I12" s="115"/>
      <c r="J12" s="116"/>
      <c r="K12" s="116"/>
      <c r="L12" s="116"/>
      <c r="M12" s="116"/>
      <c r="N12" s="117">
        <f>IF(I205+J205+K205+M205&gt;=2,I12+J12+K12+L12+M12,I12+J12+K12+M12)</f>
        <v>0</v>
      </c>
      <c r="O12" s="150">
        <f>IF(I205+J205+K205+M205&lt;2,L12," ")</f>
        <v>0</v>
      </c>
      <c r="P12" s="2"/>
      <c r="Q12" s="2"/>
      <c r="R12" s="2"/>
      <c r="S12" s="2"/>
      <c r="T12" s="2"/>
      <c r="U12" s="2"/>
      <c r="V12" s="2"/>
    </row>
    <row r="13" spans="1:25" ht="15" customHeight="1" x14ac:dyDescent="0.4">
      <c r="A13" s="28">
        <f>'Weekly Menus'!A14</f>
        <v>0</v>
      </c>
      <c r="B13" s="96"/>
      <c r="C13" s="41"/>
      <c r="D13" s="41"/>
      <c r="E13" s="41"/>
      <c r="F13" s="41"/>
      <c r="G13" s="41"/>
      <c r="H13" s="115"/>
      <c r="I13" s="115"/>
      <c r="J13" s="116"/>
      <c r="K13" s="116"/>
      <c r="L13" s="116"/>
      <c r="M13" s="116"/>
      <c r="N13" s="117">
        <f>IF(I205+J205+K205+M205&gt;=2,I13+J13+K13+L13+M13,I13+J13+K13+M13)</f>
        <v>0</v>
      </c>
      <c r="O13" s="150">
        <f>IF(I205+J205+K205+M205&lt;2,L13," ")</f>
        <v>0</v>
      </c>
      <c r="P13" s="2"/>
      <c r="Q13" s="2"/>
      <c r="R13" s="2"/>
      <c r="S13" s="2"/>
      <c r="T13" s="2"/>
      <c r="U13" s="2"/>
      <c r="V13" s="2"/>
    </row>
    <row r="14" spans="1:25" ht="15" customHeight="1" x14ac:dyDescent="0.4">
      <c r="A14" s="28">
        <f>'Weekly Menus'!A15</f>
        <v>0</v>
      </c>
      <c r="B14" s="96"/>
      <c r="C14" s="41"/>
      <c r="D14" s="41"/>
      <c r="E14" s="41"/>
      <c r="F14" s="41"/>
      <c r="G14" s="41"/>
      <c r="H14" s="115"/>
      <c r="I14" s="115"/>
      <c r="J14" s="116"/>
      <c r="K14" s="116"/>
      <c r="L14" s="116"/>
      <c r="M14" s="116"/>
      <c r="N14" s="117">
        <f>IF(I205+J205+K205+M205&gt;=2,I14+J14+K14+L14+M14,I14+J14+K14+M14)</f>
        <v>0</v>
      </c>
      <c r="O14" s="150">
        <f>IF(I205+J205+K205+M205&lt;2,L14," ")</f>
        <v>0</v>
      </c>
      <c r="P14" s="2"/>
      <c r="Q14" s="2"/>
      <c r="R14" s="2"/>
      <c r="S14" s="2"/>
      <c r="T14" s="2"/>
      <c r="U14" s="2"/>
      <c r="V14" s="2"/>
    </row>
    <row r="15" spans="1:25" ht="15" customHeight="1" x14ac:dyDescent="0.4">
      <c r="A15" s="28">
        <f>'Weekly Menus'!A16</f>
        <v>0</v>
      </c>
      <c r="B15" s="96"/>
      <c r="C15" s="41"/>
      <c r="D15" s="41"/>
      <c r="E15" s="41"/>
      <c r="F15" s="41"/>
      <c r="G15" s="41"/>
      <c r="H15" s="115"/>
      <c r="I15" s="115"/>
      <c r="J15" s="116"/>
      <c r="K15" s="116"/>
      <c r="L15" s="116"/>
      <c r="M15" s="116"/>
      <c r="N15" s="117">
        <f>IF(I205+J205+K205+M205&gt;=2,I15+J15+K15+L15+M15,I15+J15+K15+M15)</f>
        <v>0</v>
      </c>
      <c r="O15" s="150">
        <f>IF(I205+J205+K205+M205&lt;2,L15," ")</f>
        <v>0</v>
      </c>
      <c r="P15" s="2"/>
      <c r="Q15" s="2"/>
      <c r="R15" s="2"/>
      <c r="S15" s="2"/>
      <c r="T15" s="2"/>
      <c r="U15" s="2"/>
      <c r="V15" s="2"/>
    </row>
    <row r="16" spans="1:25" ht="15" customHeight="1" x14ac:dyDescent="0.4">
      <c r="A16" s="28">
        <f>'Weekly Menus'!A17</f>
        <v>0</v>
      </c>
      <c r="B16" s="98"/>
      <c r="C16" s="41"/>
      <c r="D16" s="41"/>
      <c r="E16" s="41"/>
      <c r="F16" s="41"/>
      <c r="G16" s="41"/>
      <c r="H16" s="115"/>
      <c r="I16" s="115"/>
      <c r="J16" s="116"/>
      <c r="K16" s="116"/>
      <c r="L16" s="116"/>
      <c r="M16" s="116"/>
      <c r="N16" s="117">
        <f>IF(I205+J205+K205+M205&gt;=2,I16+J16+K16+L16+M16,I16+J16+K16+M16)</f>
        <v>0</v>
      </c>
      <c r="O16" s="150">
        <f>IF(I205+J205+K205+M205&lt;2,L16," ")</f>
        <v>0</v>
      </c>
      <c r="P16" s="2"/>
      <c r="Q16" s="2"/>
      <c r="R16" s="2"/>
      <c r="S16" s="2"/>
      <c r="T16" s="2"/>
      <c r="U16" s="2"/>
      <c r="V16" s="2"/>
    </row>
    <row r="17" spans="1:25" ht="15" customHeight="1" x14ac:dyDescent="0.4">
      <c r="A17" s="28">
        <f>'Weekly Menus'!A18</f>
        <v>0</v>
      </c>
      <c r="B17" s="98"/>
      <c r="C17" s="41"/>
      <c r="D17" s="41"/>
      <c r="E17" s="41"/>
      <c r="F17" s="41"/>
      <c r="G17" s="41"/>
      <c r="H17" s="115"/>
      <c r="I17" s="115"/>
      <c r="J17" s="116"/>
      <c r="K17" s="116"/>
      <c r="L17" s="116"/>
      <c r="M17" s="116"/>
      <c r="N17" s="117">
        <f>IF(I205+J205+K205+M205&gt;=2,I17+J17+K17+L17+M17,I17+J17+K17+M17)</f>
        <v>0</v>
      </c>
      <c r="O17" s="150">
        <f>IF(I205+J205+K205+M205&lt;2,L17," ")</f>
        <v>0</v>
      </c>
      <c r="P17" s="2"/>
      <c r="Q17" s="2"/>
      <c r="R17" s="2"/>
      <c r="S17" s="2"/>
      <c r="T17" s="2"/>
      <c r="U17" s="2"/>
      <c r="V17" s="2"/>
    </row>
    <row r="18" spans="1:25" ht="15" customHeight="1" x14ac:dyDescent="0.4">
      <c r="A18" s="28">
        <f>'Weekly Menus'!A19</f>
        <v>0</v>
      </c>
      <c r="B18" s="98"/>
      <c r="C18" s="41"/>
      <c r="D18" s="41"/>
      <c r="E18" s="41"/>
      <c r="F18" s="41"/>
      <c r="G18" s="41"/>
      <c r="H18" s="115"/>
      <c r="I18" s="115"/>
      <c r="J18" s="116"/>
      <c r="K18" s="116"/>
      <c r="L18" s="116"/>
      <c r="M18" s="116"/>
      <c r="N18" s="117">
        <f>IF(I205+J205+K205+M205&gt;=2,I18+J18+K18+L18+M18,I18+J18+K18+M18)</f>
        <v>0</v>
      </c>
      <c r="O18" s="150">
        <f>IF(I205+J205+K205+M205&lt;2,L18," ")</f>
        <v>0</v>
      </c>
      <c r="P18" s="2"/>
      <c r="Q18" s="2"/>
      <c r="R18" s="2"/>
      <c r="S18" s="2"/>
      <c r="T18" s="2"/>
      <c r="U18" s="2"/>
      <c r="V18" s="2"/>
    </row>
    <row r="19" spans="1:25" ht="15" customHeight="1" x14ac:dyDescent="0.4">
      <c r="A19" s="28">
        <f>'Weekly Menus'!A20</f>
        <v>0</v>
      </c>
      <c r="B19" s="98"/>
      <c r="C19" s="41"/>
      <c r="D19" s="41"/>
      <c r="E19" s="41"/>
      <c r="F19" s="41"/>
      <c r="G19" s="41"/>
      <c r="H19" s="115"/>
      <c r="I19" s="115"/>
      <c r="J19" s="116"/>
      <c r="K19" s="116"/>
      <c r="L19" s="116"/>
      <c r="M19" s="116"/>
      <c r="N19" s="117">
        <f>IF(I205+J205+K205+M205&gt;=2,I19+J19+K19+L19+M19,I19+J19+K19+M19)</f>
        <v>0</v>
      </c>
      <c r="O19" s="150">
        <f>IF(I205+J205+K205+M205&lt;2,L19," ")</f>
        <v>0</v>
      </c>
      <c r="P19" s="2"/>
      <c r="Q19" s="2"/>
      <c r="R19" s="2"/>
      <c r="S19" s="2"/>
      <c r="T19" s="2"/>
      <c r="U19" s="2"/>
      <c r="V19" s="2"/>
    </row>
    <row r="20" spans="1:25" ht="15" customHeight="1" x14ac:dyDescent="0.4">
      <c r="A20" s="28">
        <f>'Weekly Menus'!A21</f>
        <v>0</v>
      </c>
      <c r="B20" s="98"/>
      <c r="C20" s="41"/>
      <c r="D20" s="41"/>
      <c r="E20" s="41"/>
      <c r="F20" s="41"/>
      <c r="G20" s="41"/>
      <c r="H20" s="115"/>
      <c r="I20" s="115"/>
      <c r="J20" s="116"/>
      <c r="K20" s="116"/>
      <c r="L20" s="116"/>
      <c r="M20" s="116"/>
      <c r="N20" s="117">
        <f>IF(I205+J205+K205+M205&gt;=2,I20+J20+K20+L20+M20,I20+J20+K20+M20)</f>
        <v>0</v>
      </c>
      <c r="O20" s="150">
        <f>IF(I205+J205+K205+M205&lt;2,L20," ")</f>
        <v>0</v>
      </c>
      <c r="P20" s="2"/>
      <c r="Q20" s="2"/>
      <c r="R20" s="2"/>
      <c r="S20" s="2"/>
      <c r="T20" s="2"/>
      <c r="U20" s="2"/>
      <c r="V20" s="2"/>
    </row>
    <row r="21" spans="1:25" ht="15" customHeight="1" x14ac:dyDescent="0.4">
      <c r="A21" s="28">
        <f>'Weekly Menus'!A22</f>
        <v>0</v>
      </c>
      <c r="B21" s="98"/>
      <c r="C21" s="41"/>
      <c r="D21" s="41"/>
      <c r="E21" s="41"/>
      <c r="F21" s="41"/>
      <c r="G21" s="41"/>
      <c r="H21" s="115"/>
      <c r="I21" s="115"/>
      <c r="J21" s="116"/>
      <c r="K21" s="116"/>
      <c r="L21" s="116"/>
      <c r="M21" s="116"/>
      <c r="N21" s="117">
        <f>IF(I205+J205+K205+M205&gt;=2,I21+J21+K21+L21+M21,I21+J21+K21+M21)</f>
        <v>0</v>
      </c>
      <c r="O21" s="150">
        <f>IF(I205+J205+K205+M205&lt;2,L21," ")</f>
        <v>0</v>
      </c>
      <c r="P21" s="2"/>
      <c r="Q21" s="2"/>
      <c r="R21" s="2"/>
      <c r="S21" s="2"/>
      <c r="T21" s="2"/>
      <c r="U21" s="2"/>
      <c r="V21" s="2"/>
    </row>
    <row r="22" spans="1:25" ht="15" customHeight="1" x14ac:dyDescent="0.4">
      <c r="A22" s="28">
        <f>'Weekly Menus'!A23</f>
        <v>0</v>
      </c>
      <c r="B22" s="98"/>
      <c r="C22" s="41"/>
      <c r="D22" s="41"/>
      <c r="E22" s="41"/>
      <c r="F22" s="41"/>
      <c r="G22" s="41"/>
      <c r="H22" s="115"/>
      <c r="I22" s="115"/>
      <c r="J22" s="116"/>
      <c r="K22" s="116"/>
      <c r="L22" s="116"/>
      <c r="M22" s="116"/>
      <c r="N22" s="117">
        <f>IF(I205+J205+K205+M205&gt;=2,I22+J22+K22+L22+M22,I22+J22+K22+M22)</f>
        <v>0</v>
      </c>
      <c r="O22" s="150">
        <f>IF(I205+J205+K205+M205&lt;2,L22," ")</f>
        <v>0</v>
      </c>
      <c r="P22" s="2"/>
      <c r="Q22" s="2"/>
      <c r="R22" s="2"/>
      <c r="S22" s="2"/>
      <c r="T22" s="2"/>
      <c r="U22" s="2"/>
      <c r="V22" s="2"/>
    </row>
    <row r="23" spans="1:25" ht="15" customHeight="1" x14ac:dyDescent="0.4">
      <c r="A23" s="28">
        <f>'Weekly Menus'!A24</f>
        <v>0</v>
      </c>
      <c r="B23" s="98"/>
      <c r="C23" s="41"/>
      <c r="D23" s="41"/>
      <c r="E23" s="41"/>
      <c r="F23" s="41"/>
      <c r="G23" s="41"/>
      <c r="H23" s="115"/>
      <c r="I23" s="115"/>
      <c r="J23" s="116"/>
      <c r="K23" s="116"/>
      <c r="L23" s="116"/>
      <c r="M23" s="116"/>
      <c r="N23" s="117">
        <f>IF(I205+J205+K205+M205&gt;=2,I23+J23+K23+L23+M23,I23+J23+K23+M23)</f>
        <v>0</v>
      </c>
      <c r="O23" s="150">
        <f>IF(I205+J205+K205+M205&lt;2,L23," ")</f>
        <v>0</v>
      </c>
      <c r="P23" s="2"/>
      <c r="Q23" s="2"/>
      <c r="R23" s="2"/>
      <c r="S23" s="2"/>
      <c r="T23" s="2"/>
      <c r="U23" s="2"/>
      <c r="V23" s="2"/>
    </row>
    <row r="24" spans="1:25" ht="15" customHeight="1" x14ac:dyDescent="0.4">
      <c r="A24" s="28">
        <f>'Weekly Menus'!A25</f>
        <v>0</v>
      </c>
      <c r="B24" s="98"/>
      <c r="C24" s="41"/>
      <c r="D24" s="41"/>
      <c r="E24" s="41"/>
      <c r="F24" s="41"/>
      <c r="G24" s="41"/>
      <c r="H24" s="115"/>
      <c r="I24" s="115"/>
      <c r="J24" s="116"/>
      <c r="K24" s="116"/>
      <c r="L24" s="116"/>
      <c r="M24" s="116"/>
      <c r="N24" s="117">
        <f>IF(I205+J205+K205+M205&gt;=2,I24+J24+K24+L24+M24,I24+J24+K24+M24)</f>
        <v>0</v>
      </c>
      <c r="O24" s="150">
        <f>IF(I205+J205+K205+M205&lt;2,L24," ")</f>
        <v>0</v>
      </c>
      <c r="P24" s="2"/>
      <c r="Q24" s="2"/>
      <c r="R24" s="2"/>
      <c r="S24" s="2"/>
      <c r="T24" s="2"/>
      <c r="U24" s="2"/>
      <c r="V24" s="2"/>
    </row>
    <row r="25" spans="1:25" ht="15" customHeight="1" x14ac:dyDescent="0.4">
      <c r="A25" s="28">
        <f>'Weekly Menus'!A26</f>
        <v>0</v>
      </c>
      <c r="B25" s="98"/>
      <c r="C25" s="41"/>
      <c r="D25" s="41"/>
      <c r="E25" s="41"/>
      <c r="F25" s="41"/>
      <c r="G25" s="41"/>
      <c r="H25" s="115"/>
      <c r="I25" s="115"/>
      <c r="J25" s="116"/>
      <c r="K25" s="116"/>
      <c r="L25" s="116"/>
      <c r="M25" s="116"/>
      <c r="N25" s="117">
        <f>IF(I205+J205+K205+M205&gt;=2,I25+J25+K25+L25+M25,I25+J25+K25+M25)</f>
        <v>0</v>
      </c>
      <c r="O25" s="150">
        <f>IF(I205+J205+K205+M205&lt;2,L25," ")</f>
        <v>0</v>
      </c>
      <c r="P25" s="2"/>
      <c r="Q25" s="2"/>
      <c r="R25" s="2"/>
      <c r="S25" s="2"/>
      <c r="T25" s="2"/>
      <c r="U25" s="2"/>
      <c r="V25" s="2"/>
    </row>
    <row r="26" spans="1:25" x14ac:dyDescent="0.4">
      <c r="A26" s="219" t="s">
        <v>17</v>
      </c>
      <c r="B26" s="220"/>
      <c r="C26" s="109"/>
      <c r="D26" s="9">
        <f>SUM(D6:D25)</f>
        <v>0</v>
      </c>
      <c r="E26" s="10">
        <f>SUM(E6:E25,C6:C25)</f>
        <v>0</v>
      </c>
      <c r="F26" s="121">
        <f>SUMIF(F6:F25,"yes",E6:E25)</f>
        <v>0</v>
      </c>
      <c r="G26" s="11">
        <f>SUM(G6:G25,N6:N25)</f>
        <v>0</v>
      </c>
      <c r="H26" s="110">
        <f>SUM(H6:H25)</f>
        <v>0</v>
      </c>
      <c r="I26" s="130">
        <f>SUM(I6:I25)</f>
        <v>0</v>
      </c>
      <c r="J26" s="112">
        <f t="shared" ref="J26:M26" si="0">SUM(J6:J25)</f>
        <v>0</v>
      </c>
      <c r="K26" s="131">
        <f t="shared" si="0"/>
        <v>0</v>
      </c>
      <c r="L26" s="132">
        <f t="shared" si="0"/>
        <v>0</v>
      </c>
      <c r="M26" s="133">
        <f t="shared" si="0"/>
        <v>0</v>
      </c>
      <c r="N26" s="109"/>
      <c r="O26" s="151">
        <f t="shared" ref="O26" si="1">SUM(O6:O25)</f>
        <v>0</v>
      </c>
      <c r="P26" s="2"/>
      <c r="Q26" s="2"/>
      <c r="R26" s="2"/>
      <c r="S26" s="2"/>
      <c r="T26" s="2"/>
      <c r="U26" s="2"/>
      <c r="V26" s="2"/>
    </row>
    <row r="27" spans="1:25" ht="29.15" x14ac:dyDescent="0.4">
      <c r="A27" s="221" t="s">
        <v>15</v>
      </c>
      <c r="B27" s="222"/>
      <c r="C27" s="109"/>
      <c r="D27" s="109"/>
      <c r="E27" s="7" t="s">
        <v>66</v>
      </c>
      <c r="F27" s="128"/>
      <c r="G27" s="7" t="s">
        <v>18</v>
      </c>
      <c r="H27" s="7" t="s">
        <v>18</v>
      </c>
      <c r="I27" s="8"/>
      <c r="J27" s="8"/>
      <c r="K27" s="8"/>
      <c r="L27" s="8"/>
      <c r="M27" s="8"/>
      <c r="N27" s="8"/>
      <c r="O27" s="152"/>
      <c r="P27" s="2"/>
      <c r="Q27" s="2"/>
      <c r="R27" s="2"/>
      <c r="S27" s="2"/>
      <c r="T27" s="2"/>
      <c r="U27" s="2"/>
      <c r="V27" s="2"/>
    </row>
    <row r="28" spans="1:25" ht="15.75" customHeight="1" thickBot="1" x14ac:dyDescent="0.45">
      <c r="A28" s="223" t="s">
        <v>13</v>
      </c>
      <c r="B28" s="224"/>
      <c r="C28" s="3"/>
      <c r="D28" s="3"/>
      <c r="E28" s="153" t="str">
        <f t="shared" ref="E28" si="2">IF(E26&gt;=1,"Yes","No")</f>
        <v>No</v>
      </c>
      <c r="F28" s="158"/>
      <c r="G28" s="153" t="str">
        <f>IF(G26&gt;=1,"Yes","No")</f>
        <v>No</v>
      </c>
      <c r="H28" s="153" t="str">
        <f>IF(H26&gt;=1,"Yes","No")</f>
        <v>No</v>
      </c>
      <c r="I28" s="154"/>
      <c r="J28" s="154"/>
      <c r="K28" s="154"/>
      <c r="L28" s="154"/>
      <c r="M28" s="154"/>
      <c r="N28" s="3"/>
      <c r="O28" s="155"/>
      <c r="P28" s="2"/>
      <c r="Q28" s="2"/>
      <c r="R28" s="2"/>
      <c r="S28" s="2"/>
      <c r="T28" s="2"/>
      <c r="U28" s="2"/>
      <c r="V28" s="2"/>
    </row>
    <row r="29" spans="1:25" s="12" customFormat="1" ht="15.75" customHeight="1" thickBot="1" x14ac:dyDescent="0.45">
      <c r="A29" s="174"/>
      <c r="B29" s="174"/>
      <c r="C29" s="174"/>
      <c r="D29" s="174"/>
      <c r="E29" s="174"/>
      <c r="F29" s="174"/>
      <c r="G29" s="174"/>
      <c r="H29" s="174"/>
      <c r="I29" s="175"/>
      <c r="J29" s="175"/>
      <c r="K29" s="175"/>
      <c r="L29" s="175"/>
      <c r="M29" s="175"/>
      <c r="N29" s="174"/>
      <c r="O29" s="174"/>
      <c r="P29" s="2"/>
      <c r="Q29" s="2"/>
      <c r="R29" s="2"/>
      <c r="S29" s="2"/>
      <c r="T29" s="2"/>
      <c r="U29" s="2"/>
      <c r="V29" s="2"/>
    </row>
    <row r="30" spans="1:25" ht="18.45" x14ac:dyDescent="0.4">
      <c r="A30" s="233" t="s">
        <v>80</v>
      </c>
      <c r="B30" s="234"/>
      <c r="C30" s="234"/>
      <c r="D30" s="234"/>
      <c r="E30" s="234"/>
      <c r="F30" s="234"/>
      <c r="G30" s="234"/>
      <c r="H30" s="234"/>
      <c r="I30" s="234"/>
      <c r="J30" s="234"/>
      <c r="K30" s="234"/>
      <c r="L30" s="234"/>
      <c r="M30" s="234"/>
      <c r="N30" s="234"/>
      <c r="O30" s="235"/>
      <c r="P30" s="2"/>
      <c r="Q30" s="2"/>
      <c r="R30" s="2"/>
      <c r="S30" s="2"/>
      <c r="T30" s="2"/>
      <c r="U30" s="2"/>
      <c r="V30" s="2"/>
      <c r="W30" s="2"/>
      <c r="X30" s="2"/>
      <c r="Y30" s="2"/>
    </row>
    <row r="31" spans="1:25" x14ac:dyDescent="0.4">
      <c r="A31" s="118" t="s">
        <v>30</v>
      </c>
      <c r="B31" s="119">
        <f>'Weekly Menus'!B4</f>
        <v>0</v>
      </c>
      <c r="C31" s="119"/>
      <c r="D31" s="119"/>
      <c r="E31" s="50"/>
      <c r="F31" s="50"/>
      <c r="G31" s="50"/>
      <c r="H31" s="50"/>
      <c r="I31" s="50"/>
      <c r="J31" s="50"/>
      <c r="K31" s="50"/>
      <c r="L31" s="50"/>
      <c r="M31" s="50"/>
      <c r="N31" s="50"/>
      <c r="O31" s="51"/>
      <c r="P31" s="75"/>
      <c r="Q31" s="75"/>
    </row>
    <row r="32" spans="1:25" ht="15" thickBot="1" x14ac:dyDescent="0.45">
      <c r="A32" s="176"/>
      <c r="B32" s="177"/>
      <c r="C32" s="177"/>
      <c r="D32" s="177"/>
      <c r="E32" s="177"/>
      <c r="F32" s="177"/>
      <c r="G32" s="177"/>
      <c r="H32" s="177"/>
      <c r="I32" s="177"/>
      <c r="J32" s="177"/>
      <c r="K32" s="177"/>
      <c r="L32" s="177"/>
      <c r="M32" s="177"/>
      <c r="N32" s="177"/>
      <c r="O32" s="178"/>
      <c r="P32" s="75"/>
      <c r="Q32" s="75"/>
    </row>
    <row r="33" spans="1:15" ht="18.45" x14ac:dyDescent="0.5">
      <c r="A33" s="210" t="s">
        <v>7</v>
      </c>
      <c r="B33" s="211"/>
      <c r="C33" s="211"/>
      <c r="D33" s="211"/>
      <c r="E33" s="211"/>
      <c r="F33" s="211"/>
      <c r="G33" s="211"/>
      <c r="H33" s="211"/>
      <c r="I33" s="211"/>
      <c r="J33" s="211"/>
      <c r="K33" s="211"/>
      <c r="L33" s="211"/>
      <c r="M33" s="211"/>
      <c r="N33" s="211"/>
      <c r="O33" s="212"/>
    </row>
    <row r="34" spans="1:15" ht="45" customHeight="1" x14ac:dyDescent="0.4">
      <c r="A34" s="5" t="s">
        <v>12</v>
      </c>
      <c r="B34" s="4" t="s">
        <v>65</v>
      </c>
      <c r="C34" s="138" t="s">
        <v>70</v>
      </c>
      <c r="D34" s="138" t="s">
        <v>59</v>
      </c>
      <c r="E34" s="139" t="s">
        <v>67</v>
      </c>
      <c r="F34" s="196" t="s">
        <v>85</v>
      </c>
      <c r="G34" s="140" t="s">
        <v>2</v>
      </c>
      <c r="H34" s="141" t="s">
        <v>64</v>
      </c>
      <c r="I34" s="142" t="s">
        <v>33</v>
      </c>
      <c r="J34" s="143" t="s">
        <v>68</v>
      </c>
      <c r="K34" s="144" t="s">
        <v>69</v>
      </c>
      <c r="L34" s="145" t="s">
        <v>71</v>
      </c>
      <c r="M34" s="146" t="s">
        <v>5</v>
      </c>
      <c r="N34" s="147" t="s">
        <v>60</v>
      </c>
      <c r="O34" s="149" t="s">
        <v>61</v>
      </c>
    </row>
    <row r="35" spans="1:15" ht="15" customHeight="1" x14ac:dyDescent="0.4">
      <c r="A35" s="120">
        <f>'Weekly Menus'!B7</f>
        <v>0</v>
      </c>
      <c r="B35" s="96"/>
      <c r="C35" s="41"/>
      <c r="D35" s="41"/>
      <c r="E35" s="41"/>
      <c r="F35" s="41"/>
      <c r="G35" s="41"/>
      <c r="H35" s="115"/>
      <c r="I35" s="115"/>
      <c r="J35" s="116"/>
      <c r="K35" s="116"/>
      <c r="L35" s="116"/>
      <c r="M35" s="116"/>
      <c r="N35" s="117">
        <f>IF(I205+J205+K205+M205&gt;=2,I35+J35+K35+L35+M35,I35+J35+K35+M35)</f>
        <v>0</v>
      </c>
      <c r="O35" s="150">
        <f>IF(I205+J205+K205+M205&lt;2,L35," ")</f>
        <v>0</v>
      </c>
    </row>
    <row r="36" spans="1:15" ht="15" customHeight="1" x14ac:dyDescent="0.4">
      <c r="A36" s="120">
        <f>'Weekly Menus'!B8</f>
        <v>0</v>
      </c>
      <c r="B36" s="96"/>
      <c r="C36" s="41"/>
      <c r="D36" s="41"/>
      <c r="E36" s="41"/>
      <c r="F36" s="41"/>
      <c r="G36" s="41"/>
      <c r="H36" s="115"/>
      <c r="I36" s="115"/>
      <c r="J36" s="116"/>
      <c r="K36" s="116"/>
      <c r="L36" s="116"/>
      <c r="M36" s="116"/>
      <c r="N36" s="117">
        <f>IF(I205+J205+K205+M205&gt;=2,I36+J36+K36+L36+M36,I36+J36+K36+M36)</f>
        <v>0</v>
      </c>
      <c r="O36" s="150">
        <f>IF(I205+J205+K205+M205&lt;2,L36," ")</f>
        <v>0</v>
      </c>
    </row>
    <row r="37" spans="1:15" x14ac:dyDescent="0.4">
      <c r="A37" s="120">
        <f>'Weekly Menus'!B9</f>
        <v>0</v>
      </c>
      <c r="B37" s="96"/>
      <c r="C37" s="41"/>
      <c r="D37" s="41"/>
      <c r="E37" s="41"/>
      <c r="F37" s="41"/>
      <c r="G37" s="41"/>
      <c r="H37" s="115"/>
      <c r="I37" s="115"/>
      <c r="J37" s="116"/>
      <c r="K37" s="116"/>
      <c r="L37" s="116"/>
      <c r="M37" s="116"/>
      <c r="N37" s="117">
        <f>IF(I205+J205+K205+M205&gt;=2,I37+J37+K37+L37+M37,I37+J37+K37+M37)</f>
        <v>0</v>
      </c>
      <c r="O37" s="150">
        <f>IF(I205+J205+K205+M205&lt;2,L37," ")</f>
        <v>0</v>
      </c>
    </row>
    <row r="38" spans="1:15" x14ac:dyDescent="0.4">
      <c r="A38" s="120">
        <f>'Weekly Menus'!B10</f>
        <v>0</v>
      </c>
      <c r="B38" s="96"/>
      <c r="C38" s="41"/>
      <c r="D38" s="41"/>
      <c r="E38" s="41"/>
      <c r="F38" s="41"/>
      <c r="G38" s="41"/>
      <c r="H38" s="115"/>
      <c r="I38" s="115"/>
      <c r="J38" s="116"/>
      <c r="K38" s="116"/>
      <c r="L38" s="116"/>
      <c r="M38" s="116"/>
      <c r="N38" s="117">
        <f>IF(I205+J205+K205+M205&gt;=2,I38+J38+K38+L38+M38,I38+J38+K38+M38)</f>
        <v>0</v>
      </c>
      <c r="O38" s="150">
        <f>IF(I205+J205+K205+M205&lt;2,L38," ")</f>
        <v>0</v>
      </c>
    </row>
    <row r="39" spans="1:15" x14ac:dyDescent="0.4">
      <c r="A39" s="120">
        <f>'Weekly Menus'!B11</f>
        <v>0</v>
      </c>
      <c r="B39" s="96"/>
      <c r="C39" s="41"/>
      <c r="D39" s="41"/>
      <c r="E39" s="41"/>
      <c r="F39" s="41"/>
      <c r="G39" s="41"/>
      <c r="H39" s="115"/>
      <c r="I39" s="115"/>
      <c r="J39" s="116"/>
      <c r="K39" s="116"/>
      <c r="L39" s="116"/>
      <c r="M39" s="116"/>
      <c r="N39" s="117">
        <f>IF(I205+J205+K205+M205&gt;=2,I39+J39+K39+L39+M39,I39+J39+K39+M39)</f>
        <v>0</v>
      </c>
      <c r="O39" s="150">
        <f>IF(I205+J205+K205+M205&lt;2,L39," ")</f>
        <v>0</v>
      </c>
    </row>
    <row r="40" spans="1:15" x14ac:dyDescent="0.4">
      <c r="A40" s="120">
        <f>'Weekly Menus'!B12</f>
        <v>0</v>
      </c>
      <c r="B40" s="96"/>
      <c r="C40" s="41"/>
      <c r="D40" s="41"/>
      <c r="E40" s="41"/>
      <c r="F40" s="41"/>
      <c r="G40" s="41"/>
      <c r="H40" s="115"/>
      <c r="I40" s="115"/>
      <c r="J40" s="116"/>
      <c r="K40" s="116"/>
      <c r="L40" s="116"/>
      <c r="M40" s="116"/>
      <c r="N40" s="117">
        <f>IF(I205+J205+K205+M205&gt;=2,I40+J40+K40+L40+M40,I40+J40+K40+M40)</f>
        <v>0</v>
      </c>
      <c r="O40" s="150">
        <f>IF(I205+J205+K205+M205&lt;2,L40," ")</f>
        <v>0</v>
      </c>
    </row>
    <row r="41" spans="1:15" x14ac:dyDescent="0.4">
      <c r="A41" s="120">
        <f>'Weekly Menus'!B13</f>
        <v>0</v>
      </c>
      <c r="B41" s="97"/>
      <c r="C41" s="41"/>
      <c r="D41" s="41"/>
      <c r="E41" s="41"/>
      <c r="F41" s="41"/>
      <c r="G41" s="41"/>
      <c r="H41" s="115"/>
      <c r="I41" s="115"/>
      <c r="J41" s="116"/>
      <c r="K41" s="116"/>
      <c r="L41" s="116"/>
      <c r="M41" s="116"/>
      <c r="N41" s="117">
        <f>IF(I205+J205+K205+M205&gt;=2,I41+J41+K41+L41+M41,I41+J41+K41+M41)</f>
        <v>0</v>
      </c>
      <c r="O41" s="150">
        <f>IF(I205+J205+K205+M205&lt;2,L41," ")</f>
        <v>0</v>
      </c>
    </row>
    <row r="42" spans="1:15" x14ac:dyDescent="0.4">
      <c r="A42" s="120">
        <f>'Weekly Menus'!B14</f>
        <v>0</v>
      </c>
      <c r="B42" s="96"/>
      <c r="C42" s="41"/>
      <c r="D42" s="41"/>
      <c r="E42" s="41"/>
      <c r="F42" s="41"/>
      <c r="G42" s="41"/>
      <c r="H42" s="115"/>
      <c r="I42" s="115"/>
      <c r="J42" s="116"/>
      <c r="K42" s="116"/>
      <c r="L42" s="116"/>
      <c r="M42" s="116"/>
      <c r="N42" s="117">
        <f>IF(I205+J205+K205+M205&gt;=2,I42+J42+K42+L42+M42,I42+J42+K42+M42)</f>
        <v>0</v>
      </c>
      <c r="O42" s="150">
        <f>IF(I205+J205+K205+M205&lt;2,L42," ")</f>
        <v>0</v>
      </c>
    </row>
    <row r="43" spans="1:15" x14ac:dyDescent="0.4">
      <c r="A43" s="120">
        <f>'Weekly Menus'!B15</f>
        <v>0</v>
      </c>
      <c r="B43" s="96"/>
      <c r="C43" s="41"/>
      <c r="D43" s="41"/>
      <c r="E43" s="41"/>
      <c r="F43" s="41"/>
      <c r="G43" s="41"/>
      <c r="H43" s="115"/>
      <c r="I43" s="115"/>
      <c r="J43" s="116"/>
      <c r="K43" s="116"/>
      <c r="L43" s="116"/>
      <c r="M43" s="116"/>
      <c r="N43" s="117">
        <f>IF(I205+J205+K205+M205&gt;=2,I43+J43+K43+L43+M43,I43+J43+K43+M43)</f>
        <v>0</v>
      </c>
      <c r="O43" s="150">
        <f>IF(I205+J205+K205+M205&lt;2,L43," ")</f>
        <v>0</v>
      </c>
    </row>
    <row r="44" spans="1:15" x14ac:dyDescent="0.4">
      <c r="A44" s="120">
        <f>'Weekly Menus'!B16</f>
        <v>0</v>
      </c>
      <c r="B44" s="96"/>
      <c r="C44" s="41"/>
      <c r="D44" s="41"/>
      <c r="E44" s="41"/>
      <c r="F44" s="41"/>
      <c r="G44" s="41"/>
      <c r="H44" s="115"/>
      <c r="I44" s="115"/>
      <c r="J44" s="116"/>
      <c r="K44" s="116"/>
      <c r="L44" s="116"/>
      <c r="M44" s="116"/>
      <c r="N44" s="117">
        <f>IF(I205+J205+K205+M205&gt;=2,I44+J44+K44+L44+M44,I44+J44+K44+M44)</f>
        <v>0</v>
      </c>
      <c r="O44" s="150">
        <f>IF(I205+J205+K205+M205&lt;2,L44," ")</f>
        <v>0</v>
      </c>
    </row>
    <row r="45" spans="1:15" x14ac:dyDescent="0.4">
      <c r="A45" s="120">
        <f>'Weekly Menus'!B17</f>
        <v>0</v>
      </c>
      <c r="B45" s="98"/>
      <c r="C45" s="41"/>
      <c r="D45" s="41"/>
      <c r="E45" s="41"/>
      <c r="F45" s="41"/>
      <c r="G45" s="41"/>
      <c r="H45" s="115"/>
      <c r="I45" s="115"/>
      <c r="J45" s="116"/>
      <c r="K45" s="116"/>
      <c r="L45" s="116"/>
      <c r="M45" s="116"/>
      <c r="N45" s="117">
        <f>IF(I205+J205+K205+M205&gt;=2,I45+J45+K45+L45+M45,I45+J45+K45+M45)</f>
        <v>0</v>
      </c>
      <c r="O45" s="150">
        <f>IF(I205+J205+K205+M205&lt;2,L45," ")</f>
        <v>0</v>
      </c>
    </row>
    <row r="46" spans="1:15" x14ac:dyDescent="0.4">
      <c r="A46" s="120">
        <f>'Weekly Menus'!B18</f>
        <v>0</v>
      </c>
      <c r="B46" s="98"/>
      <c r="C46" s="41"/>
      <c r="D46" s="41"/>
      <c r="E46" s="41"/>
      <c r="F46" s="41"/>
      <c r="G46" s="41"/>
      <c r="H46" s="115"/>
      <c r="I46" s="115"/>
      <c r="J46" s="116"/>
      <c r="K46" s="116"/>
      <c r="L46" s="116"/>
      <c r="M46" s="116"/>
      <c r="N46" s="117">
        <f>IF(I205+J205+K205+M205&gt;=2,I46+J46+K46+L46+M46,I46+J46+K46+M46)</f>
        <v>0</v>
      </c>
      <c r="O46" s="150">
        <f>IF(I205+J205+K205+M205&lt;2,L46," ")</f>
        <v>0</v>
      </c>
    </row>
    <row r="47" spans="1:15" x14ac:dyDescent="0.4">
      <c r="A47" s="120">
        <f>'Weekly Menus'!B19</f>
        <v>0</v>
      </c>
      <c r="B47" s="98"/>
      <c r="C47" s="41"/>
      <c r="D47" s="41"/>
      <c r="E47" s="41"/>
      <c r="F47" s="41"/>
      <c r="G47" s="41"/>
      <c r="H47" s="115"/>
      <c r="I47" s="115"/>
      <c r="J47" s="116"/>
      <c r="K47" s="116"/>
      <c r="L47" s="116"/>
      <c r="M47" s="116"/>
      <c r="N47" s="117">
        <f>IF(I205+J205+K205+M205&gt;=2,I47+J47+K47+L47+M47,I47+J47+K47+M47)</f>
        <v>0</v>
      </c>
      <c r="O47" s="150">
        <f>IF(I205+J205+K205+M205&lt;2,L47," ")</f>
        <v>0</v>
      </c>
    </row>
    <row r="48" spans="1:15" x14ac:dyDescent="0.4">
      <c r="A48" s="120">
        <f>'Weekly Menus'!B20</f>
        <v>0</v>
      </c>
      <c r="B48" s="98"/>
      <c r="C48" s="41"/>
      <c r="D48" s="41"/>
      <c r="E48" s="41"/>
      <c r="F48" s="41"/>
      <c r="G48" s="41"/>
      <c r="H48" s="115"/>
      <c r="I48" s="115"/>
      <c r="J48" s="116"/>
      <c r="K48" s="116"/>
      <c r="L48" s="116"/>
      <c r="M48" s="116"/>
      <c r="N48" s="117">
        <f>IF(I205+J205+K205+M205&gt;=2,I48+J48+K48+L48+M48,I48+J48+K48+M48)</f>
        <v>0</v>
      </c>
      <c r="O48" s="150">
        <f>IF(I205+J205+K205+M205&lt;2,L48," ")</f>
        <v>0</v>
      </c>
    </row>
    <row r="49" spans="1:17" x14ac:dyDescent="0.4">
      <c r="A49" s="120">
        <f>'Weekly Menus'!B21</f>
        <v>0</v>
      </c>
      <c r="B49" s="98"/>
      <c r="C49" s="41"/>
      <c r="D49" s="41"/>
      <c r="E49" s="41"/>
      <c r="F49" s="41"/>
      <c r="G49" s="41"/>
      <c r="H49" s="115"/>
      <c r="I49" s="115"/>
      <c r="J49" s="116"/>
      <c r="K49" s="116"/>
      <c r="L49" s="116"/>
      <c r="M49" s="116"/>
      <c r="N49" s="117">
        <f>IF(I205+J205+K205+M205&gt;=2,I49+J49+K49+L49+M49,I49+J49+K49+M49)</f>
        <v>0</v>
      </c>
      <c r="O49" s="150">
        <f>IF(I205+J205+K205+M205&lt;2,L49," ")</f>
        <v>0</v>
      </c>
    </row>
    <row r="50" spans="1:17" x14ac:dyDescent="0.4">
      <c r="A50" s="120">
        <f>'Weekly Menus'!B22</f>
        <v>0</v>
      </c>
      <c r="B50" s="98"/>
      <c r="C50" s="41"/>
      <c r="D50" s="41"/>
      <c r="E50" s="41"/>
      <c r="F50" s="41"/>
      <c r="G50" s="41"/>
      <c r="H50" s="115"/>
      <c r="I50" s="115"/>
      <c r="J50" s="116"/>
      <c r="K50" s="116"/>
      <c r="L50" s="116"/>
      <c r="M50" s="116"/>
      <c r="N50" s="117">
        <f>IF(I205+J205+K205+M205&gt;=2,I50+J50+K50+L50+M50,I50+J50+K50+M50)</f>
        <v>0</v>
      </c>
      <c r="O50" s="150">
        <f>IF(I205+J205+K205+M205&lt;2,L50," ")</f>
        <v>0</v>
      </c>
    </row>
    <row r="51" spans="1:17" x14ac:dyDescent="0.4">
      <c r="A51" s="120">
        <f>'Weekly Menus'!B23</f>
        <v>0</v>
      </c>
      <c r="B51" s="98"/>
      <c r="C51" s="41"/>
      <c r="D51" s="41"/>
      <c r="E51" s="41"/>
      <c r="F51" s="41"/>
      <c r="G51" s="41"/>
      <c r="H51" s="115"/>
      <c r="I51" s="115"/>
      <c r="J51" s="116"/>
      <c r="K51" s="116"/>
      <c r="L51" s="116"/>
      <c r="M51" s="116"/>
      <c r="N51" s="117">
        <f>IF(I205+J205+K205+M205&gt;=2,I51+J51+K51+L51+M51,I51+J51+K51+M51)</f>
        <v>0</v>
      </c>
      <c r="O51" s="150">
        <f>IF(I205+J205+K205+M205&lt;2,L51," ")</f>
        <v>0</v>
      </c>
    </row>
    <row r="52" spans="1:17" x14ac:dyDescent="0.4">
      <c r="A52" s="120">
        <f>'Weekly Menus'!B24</f>
        <v>0</v>
      </c>
      <c r="B52" s="98"/>
      <c r="C52" s="41"/>
      <c r="D52" s="41"/>
      <c r="E52" s="41"/>
      <c r="F52" s="41"/>
      <c r="G52" s="41"/>
      <c r="H52" s="115"/>
      <c r="I52" s="115"/>
      <c r="J52" s="116"/>
      <c r="K52" s="116"/>
      <c r="L52" s="116"/>
      <c r="M52" s="116"/>
      <c r="N52" s="117">
        <f>IF(I205+J205+K205+M205&gt;=2,I52+J52+K52+L52+M52,I52+J52+K52+M52)</f>
        <v>0</v>
      </c>
      <c r="O52" s="150">
        <f>IF(I205+J205+K205+M205&lt;2,L52," ")</f>
        <v>0</v>
      </c>
    </row>
    <row r="53" spans="1:17" x14ac:dyDescent="0.4">
      <c r="A53" s="120">
        <f>'Weekly Menus'!B25</f>
        <v>0</v>
      </c>
      <c r="B53" s="98"/>
      <c r="C53" s="41"/>
      <c r="D53" s="41"/>
      <c r="E53" s="41"/>
      <c r="F53" s="41"/>
      <c r="G53" s="41"/>
      <c r="H53" s="115"/>
      <c r="I53" s="115"/>
      <c r="J53" s="116"/>
      <c r="K53" s="116"/>
      <c r="L53" s="116"/>
      <c r="M53" s="116"/>
      <c r="N53" s="117">
        <f>IF(I205+J205+K205+M205&gt;=2,I53+J53+K53+L53+M53,I53+J53+K53+M53)</f>
        <v>0</v>
      </c>
      <c r="O53" s="150">
        <f>IF(I205+J205+K205+M205&lt;2,L53," ")</f>
        <v>0</v>
      </c>
    </row>
    <row r="54" spans="1:17" x14ac:dyDescent="0.4">
      <c r="A54" s="120">
        <f>'Weekly Menus'!B26</f>
        <v>0</v>
      </c>
      <c r="B54" s="98"/>
      <c r="C54" s="41"/>
      <c r="D54" s="41"/>
      <c r="E54" s="41"/>
      <c r="F54" s="41"/>
      <c r="G54" s="41"/>
      <c r="H54" s="115"/>
      <c r="I54" s="115"/>
      <c r="J54" s="116"/>
      <c r="K54" s="116"/>
      <c r="L54" s="116"/>
      <c r="M54" s="116"/>
      <c r="N54" s="117">
        <f>IF(I205+J205+K205+M205&gt;=2,I54+J54+K54+L54+M54,I54+J54+K54+M54)</f>
        <v>0</v>
      </c>
      <c r="O54" s="150">
        <f>IF(I205+J205+K205+M205&lt;2,L54," ")</f>
        <v>0</v>
      </c>
    </row>
    <row r="55" spans="1:17" x14ac:dyDescent="0.4">
      <c r="A55" s="206" t="s">
        <v>17</v>
      </c>
      <c r="B55" s="207"/>
      <c r="C55" s="123"/>
      <c r="D55" s="124">
        <f>SUM(D35:D54)</f>
        <v>0</v>
      </c>
      <c r="E55" s="121">
        <f>SUM(E35:E54,C35:C54)</f>
        <v>0</v>
      </c>
      <c r="F55" s="121">
        <f>SUMIF(F35:F54,"yes",E35:E54)</f>
        <v>0</v>
      </c>
      <c r="G55" s="122">
        <f>SUM(G35:G54,N35:N54)</f>
        <v>0</v>
      </c>
      <c r="H55" s="125">
        <f>SUM(H35:H54)</f>
        <v>0</v>
      </c>
      <c r="I55" s="134">
        <f>SUM(I35:I54)</f>
        <v>0</v>
      </c>
      <c r="J55" s="126">
        <f t="shared" ref="J55:O55" si="3">SUM(J35:J54)</f>
        <v>0</v>
      </c>
      <c r="K55" s="135">
        <f t="shared" si="3"/>
        <v>0</v>
      </c>
      <c r="L55" s="136">
        <f t="shared" si="3"/>
        <v>0</v>
      </c>
      <c r="M55" s="137">
        <f t="shared" si="3"/>
        <v>0</v>
      </c>
      <c r="N55" s="109"/>
      <c r="O55" s="156">
        <f t="shared" si="3"/>
        <v>0</v>
      </c>
    </row>
    <row r="56" spans="1:17" ht="29.15" x14ac:dyDescent="0.4">
      <c r="A56" s="208" t="s">
        <v>15</v>
      </c>
      <c r="B56" s="209"/>
      <c r="C56" s="123"/>
      <c r="D56" s="123"/>
      <c r="E56" s="127" t="s">
        <v>66</v>
      </c>
      <c r="F56" s="128"/>
      <c r="G56" s="127" t="s">
        <v>18</v>
      </c>
      <c r="H56" s="127" t="s">
        <v>18</v>
      </c>
      <c r="I56" s="128"/>
      <c r="J56" s="128"/>
      <c r="K56" s="128"/>
      <c r="L56" s="128"/>
      <c r="M56" s="128"/>
      <c r="N56" s="128"/>
      <c r="O56" s="157"/>
    </row>
    <row r="57" spans="1:17" ht="15" thickBot="1" x14ac:dyDescent="0.45">
      <c r="A57" s="225" t="s">
        <v>13</v>
      </c>
      <c r="B57" s="226"/>
      <c r="C57" s="158"/>
      <c r="D57" s="158"/>
      <c r="E57" s="159" t="str">
        <f t="shared" ref="E57" si="4">IF(E55&gt;=1,"Yes","No")</f>
        <v>No</v>
      </c>
      <c r="F57" s="158"/>
      <c r="G57" s="159" t="str">
        <f>IF(G55&gt;=1,"Yes","No")</f>
        <v>No</v>
      </c>
      <c r="H57" s="159" t="str">
        <f>IF(H55&gt;=1,"Yes","No")</f>
        <v>No</v>
      </c>
      <c r="I57" s="160"/>
      <c r="J57" s="160"/>
      <c r="K57" s="160"/>
      <c r="L57" s="160"/>
      <c r="M57" s="160"/>
      <c r="N57" s="158"/>
      <c r="O57" s="161"/>
    </row>
    <row r="58" spans="1:17" s="12" customFormat="1" ht="15" thickBot="1" x14ac:dyDescent="0.45">
      <c r="A58" s="162"/>
      <c r="B58" s="162"/>
      <c r="C58" s="162"/>
      <c r="D58" s="162"/>
      <c r="E58" s="162"/>
      <c r="F58" s="162"/>
      <c r="G58" s="162"/>
      <c r="H58" s="162"/>
      <c r="I58" s="163"/>
      <c r="J58" s="163"/>
      <c r="K58" s="163"/>
      <c r="L58" s="163"/>
      <c r="M58" s="163"/>
      <c r="N58" s="162"/>
      <c r="O58" s="162"/>
      <c r="P58" s="2"/>
    </row>
    <row r="59" spans="1:17" ht="18.45" x14ac:dyDescent="0.4">
      <c r="A59" s="233" t="s">
        <v>80</v>
      </c>
      <c r="B59" s="234"/>
      <c r="C59" s="234"/>
      <c r="D59" s="234"/>
      <c r="E59" s="234"/>
      <c r="F59" s="234"/>
      <c r="G59" s="234"/>
      <c r="H59" s="234"/>
      <c r="I59" s="234"/>
      <c r="J59" s="234"/>
      <c r="K59" s="234"/>
      <c r="L59" s="234"/>
      <c r="M59" s="234"/>
      <c r="N59" s="234"/>
      <c r="O59" s="235"/>
    </row>
    <row r="60" spans="1:17" x14ac:dyDescent="0.4">
      <c r="A60" s="118" t="s">
        <v>30</v>
      </c>
      <c r="B60" s="119">
        <f>'Weekly Menus'!B4</f>
        <v>0</v>
      </c>
      <c r="C60" s="119"/>
      <c r="D60" s="119"/>
      <c r="E60" s="50"/>
      <c r="F60" s="50"/>
      <c r="G60" s="50"/>
      <c r="H60" s="50"/>
      <c r="I60" s="50"/>
      <c r="J60" s="50"/>
      <c r="K60" s="50"/>
      <c r="L60" s="50"/>
      <c r="M60" s="50"/>
      <c r="N60" s="50"/>
      <c r="O60" s="51"/>
      <c r="P60" s="75"/>
      <c r="Q60" s="75"/>
    </row>
    <row r="61" spans="1:17" ht="15" thickBot="1" x14ac:dyDescent="0.45">
      <c r="A61" s="176"/>
      <c r="B61" s="177"/>
      <c r="C61" s="177"/>
      <c r="D61" s="177"/>
      <c r="E61" s="177"/>
      <c r="F61" s="177"/>
      <c r="G61" s="177"/>
      <c r="H61" s="177"/>
      <c r="I61" s="177"/>
      <c r="J61" s="177"/>
      <c r="K61" s="177"/>
      <c r="L61" s="177"/>
      <c r="M61" s="177"/>
      <c r="N61" s="177"/>
      <c r="O61" s="178"/>
      <c r="P61" s="75"/>
      <c r="Q61" s="75"/>
    </row>
    <row r="62" spans="1:17" ht="18.45" x14ac:dyDescent="0.5">
      <c r="A62" s="210" t="s">
        <v>8</v>
      </c>
      <c r="B62" s="211"/>
      <c r="C62" s="211"/>
      <c r="D62" s="211"/>
      <c r="E62" s="211"/>
      <c r="F62" s="211"/>
      <c r="G62" s="211"/>
      <c r="H62" s="211"/>
      <c r="I62" s="211"/>
      <c r="J62" s="211"/>
      <c r="K62" s="211"/>
      <c r="L62" s="211"/>
      <c r="M62" s="211"/>
      <c r="N62" s="211"/>
      <c r="O62" s="212"/>
    </row>
    <row r="63" spans="1:17" ht="45" customHeight="1" x14ac:dyDescent="0.4">
      <c r="A63" s="5" t="s">
        <v>12</v>
      </c>
      <c r="B63" s="4" t="s">
        <v>65</v>
      </c>
      <c r="C63" s="138" t="s">
        <v>70</v>
      </c>
      <c r="D63" s="138" t="s">
        <v>59</v>
      </c>
      <c r="E63" s="139" t="s">
        <v>67</v>
      </c>
      <c r="F63" s="196" t="s">
        <v>85</v>
      </c>
      <c r="G63" s="140" t="s">
        <v>2</v>
      </c>
      <c r="H63" s="141" t="s">
        <v>64</v>
      </c>
      <c r="I63" s="142" t="s">
        <v>33</v>
      </c>
      <c r="J63" s="143" t="s">
        <v>68</v>
      </c>
      <c r="K63" s="144" t="s">
        <v>69</v>
      </c>
      <c r="L63" s="145" t="s">
        <v>71</v>
      </c>
      <c r="M63" s="146" t="s">
        <v>5</v>
      </c>
      <c r="N63" s="147" t="s">
        <v>60</v>
      </c>
      <c r="O63" s="149" t="s">
        <v>61</v>
      </c>
    </row>
    <row r="64" spans="1:17" x14ac:dyDescent="0.4">
      <c r="A64" s="120">
        <f>'Weekly Menus'!C7</f>
        <v>0</v>
      </c>
      <c r="B64" s="96"/>
      <c r="C64" s="41"/>
      <c r="D64" s="41"/>
      <c r="E64" s="41"/>
      <c r="F64" s="41"/>
      <c r="G64" s="41"/>
      <c r="H64" s="115"/>
      <c r="I64" s="115"/>
      <c r="J64" s="116"/>
      <c r="K64" s="116"/>
      <c r="L64" s="116"/>
      <c r="M64" s="116"/>
      <c r="N64" s="117">
        <f>IF(I205+J205+K205+M205&gt;=2,I64+J64+K64+L64+M64,I64+J64+K64+M64)</f>
        <v>0</v>
      </c>
      <c r="O64" s="150">
        <f>IF(I205+J205+K205+M205&lt;2,L64," ")</f>
        <v>0</v>
      </c>
    </row>
    <row r="65" spans="1:15" x14ac:dyDescent="0.4">
      <c r="A65" s="120">
        <f>'Weekly Menus'!C8</f>
        <v>0</v>
      </c>
      <c r="B65" s="96"/>
      <c r="C65" s="41"/>
      <c r="D65" s="41"/>
      <c r="E65" s="41"/>
      <c r="F65" s="41"/>
      <c r="G65" s="41"/>
      <c r="H65" s="115"/>
      <c r="I65" s="115"/>
      <c r="J65" s="116"/>
      <c r="K65" s="116"/>
      <c r="L65" s="116"/>
      <c r="M65" s="116"/>
      <c r="N65" s="117">
        <f>IF(I205+J205+K205+M205&gt;=2,I65+J65+K65+L65+M65,I65+J65+K65+M65)</f>
        <v>0</v>
      </c>
      <c r="O65" s="150">
        <f>IF(I205+J205+K205+M205&lt;2,L65," ")</f>
        <v>0</v>
      </c>
    </row>
    <row r="66" spans="1:15" x14ac:dyDescent="0.4">
      <c r="A66" s="120">
        <f>'Weekly Menus'!C9</f>
        <v>0</v>
      </c>
      <c r="B66" s="96"/>
      <c r="C66" s="41"/>
      <c r="D66" s="41"/>
      <c r="E66" s="41"/>
      <c r="F66" s="41"/>
      <c r="G66" s="41"/>
      <c r="H66" s="115"/>
      <c r="I66" s="115"/>
      <c r="J66" s="116"/>
      <c r="K66" s="116"/>
      <c r="L66" s="116"/>
      <c r="M66" s="116"/>
      <c r="N66" s="117">
        <f>IF(I205+J205+K205+M205&gt;=2,I66+J66+K66+L66+M66,I66+J66+K66+M66)</f>
        <v>0</v>
      </c>
      <c r="O66" s="150">
        <f>IF(I205+J205+K205+M205&lt;2,L66," ")</f>
        <v>0</v>
      </c>
    </row>
    <row r="67" spans="1:15" x14ac:dyDescent="0.4">
      <c r="A67" s="120">
        <f>'Weekly Menus'!C10</f>
        <v>0</v>
      </c>
      <c r="B67" s="96"/>
      <c r="C67" s="41"/>
      <c r="D67" s="41"/>
      <c r="E67" s="41"/>
      <c r="F67" s="41"/>
      <c r="G67" s="41"/>
      <c r="H67" s="115"/>
      <c r="I67" s="115"/>
      <c r="J67" s="116"/>
      <c r="K67" s="116"/>
      <c r="L67" s="116"/>
      <c r="M67" s="116"/>
      <c r="N67" s="117">
        <f>IF(I205+J205+K205+M205&gt;=2,I67+J67+K67+L67+M67,I67+J67+K67+M67)</f>
        <v>0</v>
      </c>
      <c r="O67" s="150">
        <f>IF(I205+J205+K205+M205&lt;2,L67," ")</f>
        <v>0</v>
      </c>
    </row>
    <row r="68" spans="1:15" x14ac:dyDescent="0.4">
      <c r="A68" s="120">
        <f>'Weekly Menus'!C11</f>
        <v>0</v>
      </c>
      <c r="B68" s="96"/>
      <c r="C68" s="41"/>
      <c r="D68" s="41"/>
      <c r="E68" s="41"/>
      <c r="F68" s="41"/>
      <c r="G68" s="41"/>
      <c r="H68" s="115"/>
      <c r="I68" s="115"/>
      <c r="J68" s="116"/>
      <c r="K68" s="116"/>
      <c r="L68" s="116"/>
      <c r="M68" s="116"/>
      <c r="N68" s="117">
        <f>IF(I205+J205+K205+M205&gt;=2,I68+J68+K68+L68+M68,I68+J68+K68+M68)</f>
        <v>0</v>
      </c>
      <c r="O68" s="150">
        <f>IF(I205+J205+K205+M205&lt;2,L68," ")</f>
        <v>0</v>
      </c>
    </row>
    <row r="69" spans="1:15" x14ac:dyDescent="0.4">
      <c r="A69" s="120">
        <f>'Weekly Menus'!C12</f>
        <v>0</v>
      </c>
      <c r="B69" s="96"/>
      <c r="C69" s="41"/>
      <c r="D69" s="41"/>
      <c r="E69" s="41"/>
      <c r="F69" s="41"/>
      <c r="G69" s="41"/>
      <c r="H69" s="115"/>
      <c r="I69" s="115"/>
      <c r="J69" s="116"/>
      <c r="K69" s="116"/>
      <c r="L69" s="116"/>
      <c r="M69" s="116"/>
      <c r="N69" s="117">
        <f>IF(I205+J205+K205+M205&gt;=2,I69+J69+K69+L69+M69,I69+J69+K69+M69)</f>
        <v>0</v>
      </c>
      <c r="O69" s="150">
        <f>IF(I205+J205+K205+M205&lt;2,L69," ")</f>
        <v>0</v>
      </c>
    </row>
    <row r="70" spans="1:15" x14ac:dyDescent="0.4">
      <c r="A70" s="120">
        <f>'Weekly Menus'!C13</f>
        <v>0</v>
      </c>
      <c r="B70" s="97"/>
      <c r="C70" s="41"/>
      <c r="D70" s="41"/>
      <c r="E70" s="41"/>
      <c r="F70" s="41"/>
      <c r="G70" s="41"/>
      <c r="H70" s="115"/>
      <c r="I70" s="115"/>
      <c r="J70" s="116"/>
      <c r="K70" s="116"/>
      <c r="L70" s="116"/>
      <c r="M70" s="116"/>
      <c r="N70" s="117">
        <f>IF(I205+J205+K205+M205&gt;=2,I70+J70+K70+L70+M70,I70+J70+K70+M70)</f>
        <v>0</v>
      </c>
      <c r="O70" s="150">
        <f>IF(I205+J205+K205+M205&lt;2,L70," ")</f>
        <v>0</v>
      </c>
    </row>
    <row r="71" spans="1:15" x14ac:dyDescent="0.4">
      <c r="A71" s="120">
        <f>'Weekly Menus'!C14</f>
        <v>0</v>
      </c>
      <c r="B71" s="96"/>
      <c r="C71" s="41"/>
      <c r="D71" s="41"/>
      <c r="E71" s="41"/>
      <c r="F71" s="41"/>
      <c r="G71" s="41"/>
      <c r="H71" s="115"/>
      <c r="I71" s="115"/>
      <c r="J71" s="116"/>
      <c r="K71" s="116"/>
      <c r="L71" s="116"/>
      <c r="M71" s="116"/>
      <c r="N71" s="117">
        <f>IF(I205+J205+K205+M205&gt;=2,I71+J71+K71+L71+M71,I71+J71+K71+M71)</f>
        <v>0</v>
      </c>
      <c r="O71" s="150">
        <f>IF(I205+J205+K205+M205&lt;2,L71," ")</f>
        <v>0</v>
      </c>
    </row>
    <row r="72" spans="1:15" x14ac:dyDescent="0.4">
      <c r="A72" s="120">
        <f>'Weekly Menus'!C15</f>
        <v>0</v>
      </c>
      <c r="B72" s="96"/>
      <c r="C72" s="41"/>
      <c r="D72" s="41"/>
      <c r="E72" s="41"/>
      <c r="F72" s="41"/>
      <c r="G72" s="41"/>
      <c r="H72" s="115"/>
      <c r="I72" s="115"/>
      <c r="J72" s="116"/>
      <c r="K72" s="116"/>
      <c r="L72" s="116"/>
      <c r="M72" s="116"/>
      <c r="N72" s="117">
        <f>IF(I205+J205+K205+M205&gt;=2,I72+J72+K72+L72+M72,I72+J72+K72+M72)</f>
        <v>0</v>
      </c>
      <c r="O72" s="150">
        <f>IF(I205+J205+K205+M205&lt;2,L72," ")</f>
        <v>0</v>
      </c>
    </row>
    <row r="73" spans="1:15" x14ac:dyDescent="0.4">
      <c r="A73" s="120">
        <f>'Weekly Menus'!C16</f>
        <v>0</v>
      </c>
      <c r="B73" s="96"/>
      <c r="C73" s="41"/>
      <c r="D73" s="41"/>
      <c r="E73" s="41"/>
      <c r="F73" s="41"/>
      <c r="G73" s="41"/>
      <c r="H73" s="115"/>
      <c r="I73" s="115"/>
      <c r="J73" s="116"/>
      <c r="K73" s="116"/>
      <c r="L73" s="116"/>
      <c r="M73" s="116"/>
      <c r="N73" s="117">
        <f>IF(I205+J205+K205+M205&gt;=2,I73+J73+K73+L73+M73,I73+J73+K73+M73)</f>
        <v>0</v>
      </c>
      <c r="O73" s="150">
        <f>IF(I205+J205+K205+M205&lt;2,L73," ")</f>
        <v>0</v>
      </c>
    </row>
    <row r="74" spans="1:15" x14ac:dyDescent="0.4">
      <c r="A74" s="120">
        <f>'Weekly Menus'!C17</f>
        <v>0</v>
      </c>
      <c r="B74" s="98"/>
      <c r="C74" s="41"/>
      <c r="D74" s="41"/>
      <c r="E74" s="41"/>
      <c r="F74" s="41"/>
      <c r="G74" s="41"/>
      <c r="H74" s="115"/>
      <c r="I74" s="115"/>
      <c r="J74" s="116"/>
      <c r="K74" s="116"/>
      <c r="L74" s="116"/>
      <c r="M74" s="116"/>
      <c r="N74" s="117">
        <f>IF(I205+J205+K205+M205&gt;=2,I74+J74+K74+L74+M74,I74+J74+K74+M74)</f>
        <v>0</v>
      </c>
      <c r="O74" s="150">
        <f>IF(I205+J205+K205+M205&lt;2,L74," ")</f>
        <v>0</v>
      </c>
    </row>
    <row r="75" spans="1:15" x14ac:dyDescent="0.4">
      <c r="A75" s="120">
        <f>'Weekly Menus'!C18</f>
        <v>0</v>
      </c>
      <c r="B75" s="98"/>
      <c r="C75" s="41"/>
      <c r="D75" s="41"/>
      <c r="E75" s="41"/>
      <c r="F75" s="41"/>
      <c r="G75" s="41"/>
      <c r="H75" s="115"/>
      <c r="I75" s="115"/>
      <c r="J75" s="116"/>
      <c r="K75" s="116"/>
      <c r="L75" s="116"/>
      <c r="M75" s="116"/>
      <c r="N75" s="117">
        <f>IF(I205+J205+K205+M205&gt;=2,I75+J75+K75+L75+M75,I75+J75+K75+M75)</f>
        <v>0</v>
      </c>
      <c r="O75" s="150">
        <f>IF(I205+J205+K205+M205&lt;2,L75," ")</f>
        <v>0</v>
      </c>
    </row>
    <row r="76" spans="1:15" x14ac:dyDescent="0.4">
      <c r="A76" s="120">
        <f>'Weekly Menus'!C19</f>
        <v>0</v>
      </c>
      <c r="B76" s="98"/>
      <c r="C76" s="41"/>
      <c r="D76" s="41"/>
      <c r="E76" s="41"/>
      <c r="F76" s="41"/>
      <c r="G76" s="41"/>
      <c r="H76" s="115"/>
      <c r="I76" s="115"/>
      <c r="J76" s="116"/>
      <c r="K76" s="116"/>
      <c r="L76" s="116"/>
      <c r="M76" s="116"/>
      <c r="N76" s="117">
        <f>IF(I205+J205+K205+M205&gt;=2,I76+J76+K76+L76+M76,I76+J76+K76+M76)</f>
        <v>0</v>
      </c>
      <c r="O76" s="150">
        <f>IF(I205+J205+K205+M205&lt;2,L76," ")</f>
        <v>0</v>
      </c>
    </row>
    <row r="77" spans="1:15" x14ac:dyDescent="0.4">
      <c r="A77" s="120">
        <f>'Weekly Menus'!C20</f>
        <v>0</v>
      </c>
      <c r="B77" s="98"/>
      <c r="C77" s="41"/>
      <c r="D77" s="41"/>
      <c r="E77" s="41"/>
      <c r="F77" s="41"/>
      <c r="G77" s="41"/>
      <c r="H77" s="115"/>
      <c r="I77" s="115"/>
      <c r="J77" s="116"/>
      <c r="K77" s="116"/>
      <c r="L77" s="116"/>
      <c r="M77" s="116"/>
      <c r="N77" s="117">
        <f>IF(I205+J205+K205+M205&gt;=2,I77+J77+K77+L77+M77,I77+J77+K77+M77)</f>
        <v>0</v>
      </c>
      <c r="O77" s="150">
        <f>IF(I205+J205+K205+M205&lt;2,L77," ")</f>
        <v>0</v>
      </c>
    </row>
    <row r="78" spans="1:15" x14ac:dyDescent="0.4">
      <c r="A78" s="120">
        <f>'Weekly Menus'!C21</f>
        <v>0</v>
      </c>
      <c r="B78" s="98"/>
      <c r="C78" s="41"/>
      <c r="D78" s="41"/>
      <c r="E78" s="41"/>
      <c r="F78" s="41"/>
      <c r="G78" s="41"/>
      <c r="H78" s="115"/>
      <c r="I78" s="115"/>
      <c r="J78" s="116"/>
      <c r="K78" s="116"/>
      <c r="L78" s="116"/>
      <c r="M78" s="116"/>
      <c r="N78" s="117">
        <f>IF(I205+J205+K205+M205&gt;=2,I78+J78+K78+L78+M78,I78+J78+K78+M78)</f>
        <v>0</v>
      </c>
      <c r="O78" s="150">
        <f>IF(I205+J205+K205+M205&lt;2,L78," ")</f>
        <v>0</v>
      </c>
    </row>
    <row r="79" spans="1:15" x14ac:dyDescent="0.4">
      <c r="A79" s="120">
        <f>'Weekly Menus'!C22</f>
        <v>0</v>
      </c>
      <c r="B79" s="98"/>
      <c r="C79" s="41"/>
      <c r="D79" s="41"/>
      <c r="E79" s="41"/>
      <c r="F79" s="41"/>
      <c r="G79" s="41"/>
      <c r="H79" s="115"/>
      <c r="I79" s="115"/>
      <c r="J79" s="116"/>
      <c r="K79" s="116"/>
      <c r="L79" s="116"/>
      <c r="M79" s="116"/>
      <c r="N79" s="117">
        <f>IF(I205+J205+K205+M205&gt;=2,I79+J79+K79+L79+M79,I79+J79+K79+M79)</f>
        <v>0</v>
      </c>
      <c r="O79" s="150">
        <f>IF(I205+J205+K205+M205&lt;2,L79," ")</f>
        <v>0</v>
      </c>
    </row>
    <row r="80" spans="1:15" x14ac:dyDescent="0.4">
      <c r="A80" s="120">
        <f>'Weekly Menus'!C23</f>
        <v>0</v>
      </c>
      <c r="B80" s="98"/>
      <c r="C80" s="41"/>
      <c r="D80" s="41"/>
      <c r="E80" s="41"/>
      <c r="F80" s="41"/>
      <c r="G80" s="41"/>
      <c r="H80" s="115"/>
      <c r="I80" s="115"/>
      <c r="J80" s="116"/>
      <c r="K80" s="116"/>
      <c r="L80" s="116"/>
      <c r="M80" s="116"/>
      <c r="N80" s="117">
        <f>IF(I205+J205+K205+M205&gt;=2,I80+J80+K80+L80+M80,I80+J80+K80+M80)</f>
        <v>0</v>
      </c>
      <c r="O80" s="150">
        <f>IF(I205+J205+K205+M205&lt;2,L80," ")</f>
        <v>0</v>
      </c>
    </row>
    <row r="81" spans="1:17" x14ac:dyDescent="0.4">
      <c r="A81" s="120">
        <f>'Weekly Menus'!C24</f>
        <v>0</v>
      </c>
      <c r="B81" s="98"/>
      <c r="C81" s="41"/>
      <c r="D81" s="41"/>
      <c r="E81" s="41"/>
      <c r="F81" s="41"/>
      <c r="G81" s="41"/>
      <c r="H81" s="115"/>
      <c r="I81" s="115"/>
      <c r="J81" s="116"/>
      <c r="K81" s="116"/>
      <c r="L81" s="116"/>
      <c r="M81" s="116"/>
      <c r="N81" s="117">
        <f>IF(I205+J205+K205+M205&gt;=2,I81+J81+K81+L81+M81,I81+J81+K81+M81)</f>
        <v>0</v>
      </c>
      <c r="O81" s="150">
        <f>IF(I205+J205+K205+M205&lt;2,L81," ")</f>
        <v>0</v>
      </c>
    </row>
    <row r="82" spans="1:17" x14ac:dyDescent="0.4">
      <c r="A82" s="120">
        <f>'Weekly Menus'!C25</f>
        <v>0</v>
      </c>
      <c r="B82" s="98"/>
      <c r="C82" s="41"/>
      <c r="D82" s="41"/>
      <c r="E82" s="41"/>
      <c r="F82" s="41"/>
      <c r="G82" s="41"/>
      <c r="H82" s="115"/>
      <c r="I82" s="115"/>
      <c r="J82" s="116"/>
      <c r="K82" s="116"/>
      <c r="L82" s="116"/>
      <c r="M82" s="116"/>
      <c r="N82" s="117">
        <f>IF(I205+J205+K205+M205&gt;=2,I82+J82+K82+L82+M82,I82+J82+K82+M82)</f>
        <v>0</v>
      </c>
      <c r="O82" s="150">
        <f>IF(I205+J205+K205+M205&lt;2,L82," ")</f>
        <v>0</v>
      </c>
    </row>
    <row r="83" spans="1:17" x14ac:dyDescent="0.4">
      <c r="A83" s="120">
        <f>'Weekly Menus'!C26</f>
        <v>0</v>
      </c>
      <c r="B83" s="98"/>
      <c r="C83" s="41"/>
      <c r="D83" s="41"/>
      <c r="E83" s="41"/>
      <c r="F83" s="41"/>
      <c r="G83" s="41"/>
      <c r="H83" s="115"/>
      <c r="I83" s="115"/>
      <c r="J83" s="116"/>
      <c r="K83" s="116"/>
      <c r="L83" s="116"/>
      <c r="M83" s="116"/>
      <c r="N83" s="117">
        <f>IF(I205+J205+K205+M205&gt;=2,I83+J83+K83+L83+M83,I83+J83+K83+M83)</f>
        <v>0</v>
      </c>
      <c r="O83" s="150">
        <f>IF(I205+J205+K205+M205&lt;2,L83," ")</f>
        <v>0</v>
      </c>
    </row>
    <row r="84" spans="1:17" x14ac:dyDescent="0.4">
      <c r="A84" s="206" t="s">
        <v>17</v>
      </c>
      <c r="B84" s="207"/>
      <c r="C84" s="123"/>
      <c r="D84" s="124">
        <f>SUM(D64:D83)</f>
        <v>0</v>
      </c>
      <c r="E84" s="121">
        <f>SUM(E64:E83,C64:C83)</f>
        <v>0</v>
      </c>
      <c r="F84" s="121">
        <f>SUMIF(F64:F83,"yes",E64:E83)</f>
        <v>0</v>
      </c>
      <c r="G84" s="122">
        <f>SUM(G64:G83,N64:N83)</f>
        <v>0</v>
      </c>
      <c r="H84" s="125">
        <f>SUM(H64:H83)</f>
        <v>0</v>
      </c>
      <c r="I84" s="134">
        <f>SUM(I64:I83)</f>
        <v>0</v>
      </c>
      <c r="J84" s="126">
        <f t="shared" ref="J84:O84" si="5">SUM(J64:J83)</f>
        <v>0</v>
      </c>
      <c r="K84" s="135">
        <f t="shared" si="5"/>
        <v>0</v>
      </c>
      <c r="L84" s="136">
        <f t="shared" si="5"/>
        <v>0</v>
      </c>
      <c r="M84" s="137">
        <f t="shared" si="5"/>
        <v>0</v>
      </c>
      <c r="N84" s="109"/>
      <c r="O84" s="156">
        <f t="shared" si="5"/>
        <v>0</v>
      </c>
    </row>
    <row r="85" spans="1:17" ht="29.15" x14ac:dyDescent="0.4">
      <c r="A85" s="208" t="s">
        <v>15</v>
      </c>
      <c r="B85" s="209"/>
      <c r="C85" s="123"/>
      <c r="D85" s="123"/>
      <c r="E85" s="127" t="s">
        <v>66</v>
      </c>
      <c r="F85" s="128"/>
      <c r="G85" s="127" t="s">
        <v>18</v>
      </c>
      <c r="H85" s="127" t="s">
        <v>18</v>
      </c>
      <c r="I85" s="128"/>
      <c r="J85" s="128"/>
      <c r="K85" s="128"/>
      <c r="L85" s="128"/>
      <c r="M85" s="128"/>
      <c r="N85" s="128"/>
      <c r="O85" s="157"/>
    </row>
    <row r="86" spans="1:17" ht="15" thickBot="1" x14ac:dyDescent="0.45">
      <c r="A86" s="225" t="s">
        <v>13</v>
      </c>
      <c r="B86" s="226"/>
      <c r="C86" s="158"/>
      <c r="D86" s="158"/>
      <c r="E86" s="159" t="str">
        <f t="shared" ref="E86" si="6">IF(E84&gt;=1,"Yes","No")</f>
        <v>No</v>
      </c>
      <c r="F86" s="158"/>
      <c r="G86" s="159" t="str">
        <f>IF(G84&gt;=1,"Yes","No")</f>
        <v>No</v>
      </c>
      <c r="H86" s="159" t="str">
        <f>IF(H84&gt;=1,"Yes","No")</f>
        <v>No</v>
      </c>
      <c r="I86" s="160"/>
      <c r="J86" s="160"/>
      <c r="K86" s="160"/>
      <c r="L86" s="160"/>
      <c r="M86" s="160"/>
      <c r="N86" s="158"/>
      <c r="O86" s="161"/>
    </row>
    <row r="87" spans="1:17" s="12" customFormat="1" ht="15" thickBot="1" x14ac:dyDescent="0.45">
      <c r="A87" s="162"/>
      <c r="B87" s="162"/>
      <c r="C87" s="162"/>
      <c r="D87" s="162"/>
      <c r="E87" s="162"/>
      <c r="F87" s="162"/>
      <c r="G87" s="162"/>
      <c r="H87" s="162"/>
      <c r="I87" s="163"/>
      <c r="J87" s="163"/>
      <c r="K87" s="163"/>
      <c r="L87" s="163"/>
      <c r="M87" s="163"/>
      <c r="N87" s="162"/>
      <c r="O87" s="162"/>
      <c r="P87" s="2"/>
    </row>
    <row r="88" spans="1:17" ht="18.45" x14ac:dyDescent="0.4">
      <c r="A88" s="233" t="s">
        <v>80</v>
      </c>
      <c r="B88" s="234"/>
      <c r="C88" s="234"/>
      <c r="D88" s="234"/>
      <c r="E88" s="234"/>
      <c r="F88" s="234"/>
      <c r="G88" s="234"/>
      <c r="H88" s="234"/>
      <c r="I88" s="234"/>
      <c r="J88" s="234"/>
      <c r="K88" s="234"/>
      <c r="L88" s="234"/>
      <c r="M88" s="234"/>
      <c r="N88" s="234"/>
      <c r="O88" s="235"/>
    </row>
    <row r="89" spans="1:17" x14ac:dyDescent="0.4">
      <c r="A89" s="118" t="s">
        <v>30</v>
      </c>
      <c r="B89" s="119">
        <f>'Weekly Menus'!B4</f>
        <v>0</v>
      </c>
      <c r="C89" s="119"/>
      <c r="D89" s="119"/>
      <c r="E89" s="50"/>
      <c r="F89" s="50"/>
      <c r="G89" s="50"/>
      <c r="H89" s="50"/>
      <c r="I89" s="50"/>
      <c r="J89" s="50"/>
      <c r="K89" s="50"/>
      <c r="L89" s="50"/>
      <c r="M89" s="50"/>
      <c r="N89" s="50"/>
      <c r="O89" s="51"/>
      <c r="P89" s="75"/>
      <c r="Q89" s="75"/>
    </row>
    <row r="90" spans="1:17" ht="15" thickBot="1" x14ac:dyDescent="0.45">
      <c r="A90" s="176"/>
      <c r="B90" s="177"/>
      <c r="C90" s="177"/>
      <c r="D90" s="177"/>
      <c r="E90" s="177"/>
      <c r="F90" s="177"/>
      <c r="G90" s="177"/>
      <c r="H90" s="177"/>
      <c r="I90" s="177"/>
      <c r="J90" s="177"/>
      <c r="K90" s="177"/>
      <c r="L90" s="177"/>
      <c r="M90" s="177"/>
      <c r="N90" s="177"/>
      <c r="O90" s="178"/>
      <c r="P90" s="75"/>
      <c r="Q90" s="75"/>
    </row>
    <row r="91" spans="1:17" ht="18.45" x14ac:dyDescent="0.5">
      <c r="A91" s="210" t="s">
        <v>9</v>
      </c>
      <c r="B91" s="211"/>
      <c r="C91" s="211"/>
      <c r="D91" s="211"/>
      <c r="E91" s="211"/>
      <c r="F91" s="211"/>
      <c r="G91" s="211"/>
      <c r="H91" s="211"/>
      <c r="I91" s="211"/>
      <c r="J91" s="211"/>
      <c r="K91" s="211"/>
      <c r="L91" s="211"/>
      <c r="M91" s="211"/>
      <c r="N91" s="211"/>
      <c r="O91" s="212"/>
    </row>
    <row r="92" spans="1:17" ht="45" customHeight="1" x14ac:dyDescent="0.4">
      <c r="A92" s="5" t="s">
        <v>12</v>
      </c>
      <c r="B92" s="4" t="s">
        <v>65</v>
      </c>
      <c r="C92" s="138" t="s">
        <v>70</v>
      </c>
      <c r="D92" s="138" t="s">
        <v>59</v>
      </c>
      <c r="E92" s="139" t="s">
        <v>67</v>
      </c>
      <c r="F92" s="196" t="s">
        <v>85</v>
      </c>
      <c r="G92" s="140" t="s">
        <v>2</v>
      </c>
      <c r="H92" s="141" t="s">
        <v>64</v>
      </c>
      <c r="I92" s="142" t="s">
        <v>33</v>
      </c>
      <c r="J92" s="143" t="s">
        <v>68</v>
      </c>
      <c r="K92" s="144" t="s">
        <v>69</v>
      </c>
      <c r="L92" s="145" t="s">
        <v>71</v>
      </c>
      <c r="M92" s="146" t="s">
        <v>5</v>
      </c>
      <c r="N92" s="147" t="s">
        <v>60</v>
      </c>
      <c r="O92" s="149" t="s">
        <v>61</v>
      </c>
    </row>
    <row r="93" spans="1:17" x14ac:dyDescent="0.4">
      <c r="A93" s="120">
        <f>'Weekly Menus'!D7</f>
        <v>0</v>
      </c>
      <c r="B93" s="96"/>
      <c r="C93" s="41"/>
      <c r="D93" s="41"/>
      <c r="E93" s="41"/>
      <c r="F93" s="41"/>
      <c r="G93" s="41"/>
      <c r="H93" s="115"/>
      <c r="I93" s="115"/>
      <c r="J93" s="116"/>
      <c r="K93" s="116"/>
      <c r="L93" s="116"/>
      <c r="M93" s="116"/>
      <c r="N93" s="117">
        <f>IF(I205+J205+K205+M205&gt;=2,I93+J93+K93+L93+M93,I93+J93+K93+M93)</f>
        <v>0</v>
      </c>
      <c r="O93" s="150">
        <f>IF(I205+J205+K205+M205&lt;2,L93," ")</f>
        <v>0</v>
      </c>
    </row>
    <row r="94" spans="1:17" x14ac:dyDescent="0.4">
      <c r="A94" s="120">
        <f>'Weekly Menus'!D8</f>
        <v>0</v>
      </c>
      <c r="B94" s="96"/>
      <c r="C94" s="41"/>
      <c r="D94" s="41"/>
      <c r="E94" s="41"/>
      <c r="F94" s="41"/>
      <c r="G94" s="41"/>
      <c r="H94" s="115"/>
      <c r="I94" s="115"/>
      <c r="J94" s="116"/>
      <c r="K94" s="116"/>
      <c r="L94" s="116"/>
      <c r="M94" s="116"/>
      <c r="N94" s="117">
        <f>IF(I205+J205+K205+M205&gt;=2,I94+J94+K94+L94+M94,I94+J94+K94+M94)</f>
        <v>0</v>
      </c>
      <c r="O94" s="150">
        <f>IF(I205+J205+K205+M205&lt;2,L94," ")</f>
        <v>0</v>
      </c>
    </row>
    <row r="95" spans="1:17" x14ac:dyDescent="0.4">
      <c r="A95" s="120">
        <f>'Weekly Menus'!D9</f>
        <v>0</v>
      </c>
      <c r="B95" s="96"/>
      <c r="C95" s="41"/>
      <c r="D95" s="41"/>
      <c r="E95" s="41"/>
      <c r="F95" s="41"/>
      <c r="G95" s="41"/>
      <c r="H95" s="115"/>
      <c r="I95" s="115"/>
      <c r="J95" s="116"/>
      <c r="K95" s="116"/>
      <c r="L95" s="116"/>
      <c r="M95" s="116"/>
      <c r="N95" s="117">
        <f>IF(I205+J205+K205+M205&gt;=2,I95+J95+K95+L95+M95,I95+J95+K95+M95)</f>
        <v>0</v>
      </c>
      <c r="O95" s="150">
        <f>IF(I205+J205+K205+M205&lt;2,L95," ")</f>
        <v>0</v>
      </c>
    </row>
    <row r="96" spans="1:17" x14ac:dyDescent="0.4">
      <c r="A96" s="120">
        <f>'Weekly Menus'!D10</f>
        <v>0</v>
      </c>
      <c r="B96" s="96"/>
      <c r="C96" s="41"/>
      <c r="D96" s="41"/>
      <c r="E96" s="41"/>
      <c r="F96" s="41"/>
      <c r="G96" s="41"/>
      <c r="H96" s="115"/>
      <c r="I96" s="115"/>
      <c r="J96" s="116"/>
      <c r="K96" s="116"/>
      <c r="L96" s="116"/>
      <c r="M96" s="116"/>
      <c r="N96" s="117">
        <f>IF(I205+J205+K205+M205&gt;=2,I96+J96+K96+L96+M96,I96+J96+K96+M96)</f>
        <v>0</v>
      </c>
      <c r="O96" s="150">
        <f>IF(I205+J205+K205+M205&lt;2,L96," ")</f>
        <v>0</v>
      </c>
    </row>
    <row r="97" spans="1:15" x14ac:dyDescent="0.4">
      <c r="A97" s="120">
        <f>'Weekly Menus'!D11</f>
        <v>0</v>
      </c>
      <c r="B97" s="96"/>
      <c r="C97" s="41"/>
      <c r="D97" s="41"/>
      <c r="E97" s="41"/>
      <c r="F97" s="41"/>
      <c r="G97" s="41"/>
      <c r="H97" s="115"/>
      <c r="I97" s="115"/>
      <c r="J97" s="116"/>
      <c r="K97" s="116"/>
      <c r="L97" s="116"/>
      <c r="M97" s="116"/>
      <c r="N97" s="117">
        <f>IF(I205+J205+K205+M205&gt;=2,I97+J97+K97+L97+M97,I97+J97+K97+M97)</f>
        <v>0</v>
      </c>
      <c r="O97" s="150">
        <f>IF(I205+J205+K205+M205&lt;2,L97," ")</f>
        <v>0</v>
      </c>
    </row>
    <row r="98" spans="1:15" x14ac:dyDescent="0.4">
      <c r="A98" s="120">
        <f>'Weekly Menus'!D12</f>
        <v>0</v>
      </c>
      <c r="B98" s="96"/>
      <c r="C98" s="41"/>
      <c r="D98" s="41"/>
      <c r="E98" s="41"/>
      <c r="F98" s="41"/>
      <c r="G98" s="41"/>
      <c r="H98" s="115"/>
      <c r="I98" s="115"/>
      <c r="J98" s="116"/>
      <c r="K98" s="116"/>
      <c r="L98" s="116"/>
      <c r="M98" s="116"/>
      <c r="N98" s="117">
        <f>IF(I205+J205+K205+M205&gt;=2,I98+J98+K98+L98+M98,I98+J98+K98+M98)</f>
        <v>0</v>
      </c>
      <c r="O98" s="150">
        <f>IF(I205+J205+K205+M205&lt;2,L98," ")</f>
        <v>0</v>
      </c>
    </row>
    <row r="99" spans="1:15" x14ac:dyDescent="0.4">
      <c r="A99" s="120">
        <f>'Weekly Menus'!D13</f>
        <v>0</v>
      </c>
      <c r="B99" s="97"/>
      <c r="C99" s="41"/>
      <c r="D99" s="41"/>
      <c r="E99" s="41"/>
      <c r="F99" s="41"/>
      <c r="G99" s="41"/>
      <c r="H99" s="115"/>
      <c r="I99" s="115"/>
      <c r="J99" s="116"/>
      <c r="K99" s="116"/>
      <c r="L99" s="116"/>
      <c r="M99" s="116"/>
      <c r="N99" s="117">
        <f>IF(I205+J205+K205+M205&gt;=2,I99+J99+K99+L99+M99,I99+J99+K99+M99)</f>
        <v>0</v>
      </c>
      <c r="O99" s="150">
        <f>IF(I205+J205+K205+M205&lt;2,L99," ")</f>
        <v>0</v>
      </c>
    </row>
    <row r="100" spans="1:15" x14ac:dyDescent="0.4">
      <c r="A100" s="120">
        <f>'Weekly Menus'!D14</f>
        <v>0</v>
      </c>
      <c r="B100" s="96"/>
      <c r="C100" s="41"/>
      <c r="D100" s="41"/>
      <c r="E100" s="41"/>
      <c r="F100" s="41"/>
      <c r="G100" s="41"/>
      <c r="H100" s="115"/>
      <c r="I100" s="115"/>
      <c r="J100" s="116"/>
      <c r="K100" s="116"/>
      <c r="L100" s="116"/>
      <c r="M100" s="116"/>
      <c r="N100" s="117">
        <f>IF(I205+J205+K205+M205&gt;=2,I100+J100+K100+L100+M100,I100+J100+K100+M100)</f>
        <v>0</v>
      </c>
      <c r="O100" s="150">
        <f>IF(I205+J205+K205+M205&lt;2,L100," ")</f>
        <v>0</v>
      </c>
    </row>
    <row r="101" spans="1:15" x14ac:dyDescent="0.4">
      <c r="A101" s="120">
        <f>'Weekly Menus'!D15</f>
        <v>0</v>
      </c>
      <c r="B101" s="96"/>
      <c r="C101" s="41"/>
      <c r="D101" s="41"/>
      <c r="E101" s="41"/>
      <c r="F101" s="41"/>
      <c r="G101" s="41"/>
      <c r="H101" s="115"/>
      <c r="I101" s="115"/>
      <c r="J101" s="116"/>
      <c r="K101" s="116"/>
      <c r="L101" s="116"/>
      <c r="M101" s="116"/>
      <c r="N101" s="117">
        <f>IF(I205+J205+K205+M205&gt;=2,I101+J101+K101+L101+M101,I101+J101+K101+M101)</f>
        <v>0</v>
      </c>
      <c r="O101" s="150">
        <f>IF(I205+J205+K205+M205&lt;2,L101," ")</f>
        <v>0</v>
      </c>
    </row>
    <row r="102" spans="1:15" x14ac:dyDescent="0.4">
      <c r="A102" s="120">
        <f>'Weekly Menus'!D16</f>
        <v>0</v>
      </c>
      <c r="B102" s="96"/>
      <c r="C102" s="41"/>
      <c r="D102" s="41"/>
      <c r="E102" s="41"/>
      <c r="F102" s="41"/>
      <c r="G102" s="41"/>
      <c r="H102" s="115"/>
      <c r="I102" s="115"/>
      <c r="J102" s="116"/>
      <c r="K102" s="116"/>
      <c r="L102" s="116"/>
      <c r="M102" s="116"/>
      <c r="N102" s="117">
        <f>IF(I205+J205+K205+M205&gt;=2,I102+J102+K102+L102+M102,I102+J102+K102+M102)</f>
        <v>0</v>
      </c>
      <c r="O102" s="150">
        <f>IF(I205+J205+K205+M205&lt;2,L102," ")</f>
        <v>0</v>
      </c>
    </row>
    <row r="103" spans="1:15" x14ac:dyDescent="0.4">
      <c r="A103" s="120">
        <f>'Weekly Menus'!D17</f>
        <v>0</v>
      </c>
      <c r="B103" s="98"/>
      <c r="C103" s="41"/>
      <c r="D103" s="41"/>
      <c r="E103" s="41"/>
      <c r="F103" s="41"/>
      <c r="G103" s="41"/>
      <c r="H103" s="115"/>
      <c r="I103" s="115"/>
      <c r="J103" s="116"/>
      <c r="K103" s="116"/>
      <c r="L103" s="116"/>
      <c r="M103" s="116"/>
      <c r="N103" s="117">
        <f>IF(I205+J205+K205+M205&gt;=2,I103+J103+K103+L103+M103,I103+J103+K103+M103)</f>
        <v>0</v>
      </c>
      <c r="O103" s="150">
        <f>IF(I205+J205+K205+M205&lt;2,L103," ")</f>
        <v>0</v>
      </c>
    </row>
    <row r="104" spans="1:15" x14ac:dyDescent="0.4">
      <c r="A104" s="120">
        <f>'Weekly Menus'!D18</f>
        <v>0</v>
      </c>
      <c r="B104" s="98"/>
      <c r="C104" s="41"/>
      <c r="D104" s="41"/>
      <c r="E104" s="41"/>
      <c r="F104" s="41"/>
      <c r="G104" s="41"/>
      <c r="H104" s="115"/>
      <c r="I104" s="115"/>
      <c r="J104" s="116"/>
      <c r="K104" s="116"/>
      <c r="L104" s="116"/>
      <c r="M104" s="116"/>
      <c r="N104" s="117">
        <f>IF(I205+J205+K205+M205&gt;=2,I104+J104+K104+L104+M104,I104+J104+K104+M104)</f>
        <v>0</v>
      </c>
      <c r="O104" s="150">
        <f>IF(I205+J205+K205+M205&lt;2,L104," ")</f>
        <v>0</v>
      </c>
    </row>
    <row r="105" spans="1:15" x14ac:dyDescent="0.4">
      <c r="A105" s="120">
        <f>'Weekly Menus'!D19</f>
        <v>0</v>
      </c>
      <c r="B105" s="98"/>
      <c r="C105" s="41"/>
      <c r="D105" s="41"/>
      <c r="E105" s="41"/>
      <c r="F105" s="41"/>
      <c r="G105" s="41"/>
      <c r="H105" s="115"/>
      <c r="I105" s="115"/>
      <c r="J105" s="116"/>
      <c r="K105" s="116"/>
      <c r="L105" s="116"/>
      <c r="M105" s="116"/>
      <c r="N105" s="117">
        <f>IF(I205+J205+K205+M205&gt;=2,I105+J105+K105+L105+M105,I105+J105+K105+M105)</f>
        <v>0</v>
      </c>
      <c r="O105" s="150">
        <f>IF(I205+J205+K205+M205&lt;2,L105," ")</f>
        <v>0</v>
      </c>
    </row>
    <row r="106" spans="1:15" x14ac:dyDescent="0.4">
      <c r="A106" s="120">
        <f>'Weekly Menus'!D20</f>
        <v>0</v>
      </c>
      <c r="B106" s="98"/>
      <c r="C106" s="41"/>
      <c r="D106" s="41"/>
      <c r="E106" s="41"/>
      <c r="F106" s="41"/>
      <c r="G106" s="41"/>
      <c r="H106" s="115"/>
      <c r="I106" s="115"/>
      <c r="J106" s="116"/>
      <c r="K106" s="116"/>
      <c r="L106" s="116"/>
      <c r="M106" s="116"/>
      <c r="N106" s="117">
        <f>IF(I205+J205+K205+M205&gt;=2,I106+J106+K106+L106+M106,I106+J106+K106+M106)</f>
        <v>0</v>
      </c>
      <c r="O106" s="150">
        <f>IF(I205+J205+K205+M205&lt;2,L106," ")</f>
        <v>0</v>
      </c>
    </row>
    <row r="107" spans="1:15" x14ac:dyDescent="0.4">
      <c r="A107" s="120">
        <f>'Weekly Menus'!D21</f>
        <v>0</v>
      </c>
      <c r="B107" s="98"/>
      <c r="C107" s="41"/>
      <c r="D107" s="41"/>
      <c r="E107" s="41"/>
      <c r="F107" s="41"/>
      <c r="G107" s="41"/>
      <c r="H107" s="115"/>
      <c r="I107" s="115"/>
      <c r="J107" s="116"/>
      <c r="K107" s="116"/>
      <c r="L107" s="116"/>
      <c r="M107" s="116"/>
      <c r="N107" s="117">
        <f>IF(I205+J205+K205+M205&gt;=2,I107+J107+K107+L107+M107,I107+J107+K107+M107)</f>
        <v>0</v>
      </c>
      <c r="O107" s="150">
        <f>IF(I205+J205+K205+M205&lt;2,L107," ")</f>
        <v>0</v>
      </c>
    </row>
    <row r="108" spans="1:15" x14ac:dyDescent="0.4">
      <c r="A108" s="120">
        <f>'Weekly Menus'!D22</f>
        <v>0</v>
      </c>
      <c r="B108" s="98"/>
      <c r="C108" s="41"/>
      <c r="D108" s="41"/>
      <c r="E108" s="41"/>
      <c r="F108" s="41"/>
      <c r="G108" s="41"/>
      <c r="H108" s="115"/>
      <c r="I108" s="115"/>
      <c r="J108" s="116"/>
      <c r="K108" s="116"/>
      <c r="L108" s="116"/>
      <c r="M108" s="116"/>
      <c r="N108" s="117">
        <f>IF(I205+J205+K205+M205&gt;=2,I108+J108+K108+L108+M108,I108+J108+K108+M108)</f>
        <v>0</v>
      </c>
      <c r="O108" s="150">
        <f>IF(I205+J205+K205+M205&lt;2,L108," ")</f>
        <v>0</v>
      </c>
    </row>
    <row r="109" spans="1:15" x14ac:dyDescent="0.4">
      <c r="A109" s="120">
        <f>'Weekly Menus'!D23</f>
        <v>0</v>
      </c>
      <c r="B109" s="98"/>
      <c r="C109" s="41"/>
      <c r="D109" s="41"/>
      <c r="E109" s="41"/>
      <c r="F109" s="41"/>
      <c r="G109" s="41"/>
      <c r="H109" s="115"/>
      <c r="I109" s="115"/>
      <c r="J109" s="116"/>
      <c r="K109" s="116"/>
      <c r="L109" s="116"/>
      <c r="M109" s="116"/>
      <c r="N109" s="117">
        <f>IF(I205+J205+K205+M205&gt;=2,I109+J109+K109+L109+M109,I109+J109+K109+M109)</f>
        <v>0</v>
      </c>
      <c r="O109" s="150">
        <f>IF(I205+J205+K205+M205&lt;2,L109," ")</f>
        <v>0</v>
      </c>
    </row>
    <row r="110" spans="1:15" x14ac:dyDescent="0.4">
      <c r="A110" s="120">
        <f>'Weekly Menus'!D24</f>
        <v>0</v>
      </c>
      <c r="B110" s="98"/>
      <c r="C110" s="41"/>
      <c r="D110" s="41"/>
      <c r="E110" s="41"/>
      <c r="F110" s="41"/>
      <c r="G110" s="41"/>
      <c r="H110" s="115"/>
      <c r="I110" s="115"/>
      <c r="J110" s="116"/>
      <c r="K110" s="116"/>
      <c r="L110" s="116"/>
      <c r="M110" s="116"/>
      <c r="N110" s="117">
        <f>IF(I205+J205+K205+M205&gt;=2,I110+J110+K110+L110+M110,I110+J110+K110+M110)</f>
        <v>0</v>
      </c>
      <c r="O110" s="150">
        <f>IF(I205+J205+K205+M205&lt;2,L110," ")</f>
        <v>0</v>
      </c>
    </row>
    <row r="111" spans="1:15" x14ac:dyDescent="0.4">
      <c r="A111" s="120">
        <f>'Weekly Menus'!D25</f>
        <v>0</v>
      </c>
      <c r="B111" s="98"/>
      <c r="C111" s="41"/>
      <c r="D111" s="41"/>
      <c r="E111" s="41"/>
      <c r="F111" s="41"/>
      <c r="G111" s="41"/>
      <c r="H111" s="115"/>
      <c r="I111" s="115"/>
      <c r="J111" s="116"/>
      <c r="K111" s="116"/>
      <c r="L111" s="116"/>
      <c r="M111" s="116"/>
      <c r="N111" s="117">
        <f>IF(I205+J205+K205+M205&gt;=2,I111+J111+K111+L111+M111,I111+J111+K111+M111)</f>
        <v>0</v>
      </c>
      <c r="O111" s="150">
        <f>IF(I205+J205+K205+M205&lt;2,L111," ")</f>
        <v>0</v>
      </c>
    </row>
    <row r="112" spans="1:15" x14ac:dyDescent="0.4">
      <c r="A112" s="120">
        <f>'Weekly Menus'!D26</f>
        <v>0</v>
      </c>
      <c r="B112" s="98"/>
      <c r="C112" s="41"/>
      <c r="D112" s="41"/>
      <c r="E112" s="41"/>
      <c r="F112" s="41"/>
      <c r="G112" s="41"/>
      <c r="H112" s="115"/>
      <c r="I112" s="115"/>
      <c r="J112" s="116"/>
      <c r="K112" s="116"/>
      <c r="L112" s="116"/>
      <c r="M112" s="116"/>
      <c r="N112" s="117">
        <f>IF(I205+J205+K205+M205&gt;=2,I112+J112+K112+L112+M112,I112+J112+K112+M112)</f>
        <v>0</v>
      </c>
      <c r="O112" s="150">
        <f>IF(I205+J205+K205+M205&lt;2,L112," ")</f>
        <v>0</v>
      </c>
    </row>
    <row r="113" spans="1:17" x14ac:dyDescent="0.4">
      <c r="A113" s="206" t="s">
        <v>17</v>
      </c>
      <c r="B113" s="207"/>
      <c r="C113" s="123"/>
      <c r="D113" s="124">
        <f>SUM(D93:D112)</f>
        <v>0</v>
      </c>
      <c r="E113" s="121">
        <f>SUM(E93:E112,C93:C112)</f>
        <v>0</v>
      </c>
      <c r="F113" s="121">
        <f>SUMIF(F93:F112,"yes",E93:E112)</f>
        <v>0</v>
      </c>
      <c r="G113" s="122">
        <f>SUM(G93:G112,N93:N112)</f>
        <v>0</v>
      </c>
      <c r="H113" s="125">
        <f>SUM(H93:H112)</f>
        <v>0</v>
      </c>
      <c r="I113" s="134">
        <f>SUM(I93:I112)</f>
        <v>0</v>
      </c>
      <c r="J113" s="126">
        <f t="shared" ref="J113:O113" si="7">SUM(J93:J112)</f>
        <v>0</v>
      </c>
      <c r="K113" s="135">
        <f t="shared" si="7"/>
        <v>0</v>
      </c>
      <c r="L113" s="136">
        <f t="shared" si="7"/>
        <v>0</v>
      </c>
      <c r="M113" s="137">
        <f t="shared" si="7"/>
        <v>0</v>
      </c>
      <c r="N113" s="109"/>
      <c r="O113" s="156">
        <f t="shared" si="7"/>
        <v>0</v>
      </c>
    </row>
    <row r="114" spans="1:17" ht="29.15" x14ac:dyDescent="0.4">
      <c r="A114" s="208" t="s">
        <v>15</v>
      </c>
      <c r="B114" s="209"/>
      <c r="C114" s="123"/>
      <c r="D114" s="123"/>
      <c r="E114" s="127" t="s">
        <v>66</v>
      </c>
      <c r="F114" s="128"/>
      <c r="G114" s="127" t="s">
        <v>18</v>
      </c>
      <c r="H114" s="127" t="s">
        <v>18</v>
      </c>
      <c r="I114" s="128"/>
      <c r="J114" s="128"/>
      <c r="K114" s="128"/>
      <c r="L114" s="128"/>
      <c r="M114" s="128"/>
      <c r="N114" s="128"/>
      <c r="O114" s="157"/>
    </row>
    <row r="115" spans="1:17" ht="15" thickBot="1" x14ac:dyDescent="0.45">
      <c r="A115" s="225" t="s">
        <v>13</v>
      </c>
      <c r="B115" s="226"/>
      <c r="C115" s="158"/>
      <c r="D115" s="158"/>
      <c r="E115" s="159" t="str">
        <f t="shared" ref="E115" si="8">IF(E113&gt;=1,"Yes","No")</f>
        <v>No</v>
      </c>
      <c r="F115" s="158"/>
      <c r="G115" s="159" t="str">
        <f>IF(G113&gt;=1,"Yes","No")</f>
        <v>No</v>
      </c>
      <c r="H115" s="159" t="str">
        <f>IF(H113&gt;=1,"Yes","No")</f>
        <v>No</v>
      </c>
      <c r="I115" s="160"/>
      <c r="J115" s="160"/>
      <c r="K115" s="160"/>
      <c r="L115" s="160"/>
      <c r="M115" s="160"/>
      <c r="N115" s="158"/>
      <c r="O115" s="161"/>
    </row>
    <row r="116" spans="1:17" s="12" customFormat="1" ht="15" thickBot="1" x14ac:dyDescent="0.45">
      <c r="A116" s="162"/>
      <c r="B116" s="162"/>
      <c r="C116" s="162"/>
      <c r="D116" s="162"/>
      <c r="E116" s="162"/>
      <c r="F116" s="162"/>
      <c r="G116" s="162"/>
      <c r="H116" s="162"/>
      <c r="I116" s="163"/>
      <c r="J116" s="163"/>
      <c r="K116" s="163"/>
      <c r="L116" s="163"/>
      <c r="M116" s="163"/>
      <c r="N116" s="162"/>
      <c r="O116" s="162"/>
      <c r="P116" s="2"/>
    </row>
    <row r="117" spans="1:17" ht="18.45" x14ac:dyDescent="0.4">
      <c r="A117" s="233" t="s">
        <v>80</v>
      </c>
      <c r="B117" s="234"/>
      <c r="C117" s="234"/>
      <c r="D117" s="234"/>
      <c r="E117" s="234"/>
      <c r="F117" s="234"/>
      <c r="G117" s="234"/>
      <c r="H117" s="234"/>
      <c r="I117" s="234"/>
      <c r="J117" s="234"/>
      <c r="K117" s="234"/>
      <c r="L117" s="234"/>
      <c r="M117" s="234"/>
      <c r="N117" s="234"/>
      <c r="O117" s="235"/>
    </row>
    <row r="118" spans="1:17" x14ac:dyDescent="0.4">
      <c r="A118" s="118" t="s">
        <v>30</v>
      </c>
      <c r="B118" s="119">
        <f>'Weekly Menus'!B4</f>
        <v>0</v>
      </c>
      <c r="C118" s="119"/>
      <c r="D118" s="119"/>
      <c r="E118" s="50"/>
      <c r="F118" s="50"/>
      <c r="G118" s="50"/>
      <c r="H118" s="50"/>
      <c r="I118" s="50"/>
      <c r="J118" s="50"/>
      <c r="K118" s="50"/>
      <c r="L118" s="50"/>
      <c r="M118" s="50"/>
      <c r="N118" s="50"/>
      <c r="O118" s="51"/>
      <c r="P118" s="75"/>
      <c r="Q118" s="75"/>
    </row>
    <row r="119" spans="1:17" ht="15" thickBot="1" x14ac:dyDescent="0.45">
      <c r="A119" s="176"/>
      <c r="B119" s="177"/>
      <c r="C119" s="177"/>
      <c r="D119" s="177"/>
      <c r="E119" s="177"/>
      <c r="F119" s="177"/>
      <c r="G119" s="177"/>
      <c r="H119" s="177"/>
      <c r="I119" s="177"/>
      <c r="J119" s="177"/>
      <c r="K119" s="177"/>
      <c r="L119" s="177"/>
      <c r="M119" s="177"/>
      <c r="N119" s="177"/>
      <c r="O119" s="178"/>
      <c r="P119" s="75"/>
      <c r="Q119" s="75"/>
    </row>
    <row r="120" spans="1:17" ht="18.45" x14ac:dyDescent="0.5">
      <c r="A120" s="210" t="s">
        <v>10</v>
      </c>
      <c r="B120" s="211"/>
      <c r="C120" s="211"/>
      <c r="D120" s="211"/>
      <c r="E120" s="211"/>
      <c r="F120" s="211"/>
      <c r="G120" s="211"/>
      <c r="H120" s="211"/>
      <c r="I120" s="211"/>
      <c r="J120" s="211"/>
      <c r="K120" s="211"/>
      <c r="L120" s="211"/>
      <c r="M120" s="211"/>
      <c r="N120" s="211"/>
      <c r="O120" s="212"/>
    </row>
    <row r="121" spans="1:17" ht="45" customHeight="1" x14ac:dyDescent="0.4">
      <c r="A121" s="5" t="s">
        <v>12</v>
      </c>
      <c r="B121" s="4" t="s">
        <v>65</v>
      </c>
      <c r="C121" s="138" t="s">
        <v>70</v>
      </c>
      <c r="D121" s="138" t="s">
        <v>59</v>
      </c>
      <c r="E121" s="139" t="s">
        <v>67</v>
      </c>
      <c r="F121" s="196" t="s">
        <v>85</v>
      </c>
      <c r="G121" s="140" t="s">
        <v>2</v>
      </c>
      <c r="H121" s="141" t="s">
        <v>64</v>
      </c>
      <c r="I121" s="142" t="s">
        <v>33</v>
      </c>
      <c r="J121" s="143" t="s">
        <v>68</v>
      </c>
      <c r="K121" s="144" t="s">
        <v>69</v>
      </c>
      <c r="L121" s="145" t="s">
        <v>71</v>
      </c>
      <c r="M121" s="146" t="s">
        <v>5</v>
      </c>
      <c r="N121" s="147" t="s">
        <v>60</v>
      </c>
      <c r="O121" s="149" t="s">
        <v>61</v>
      </c>
    </row>
    <row r="122" spans="1:17" x14ac:dyDescent="0.4">
      <c r="A122" s="120">
        <f>'Weekly Menus'!E7</f>
        <v>0</v>
      </c>
      <c r="B122" s="96"/>
      <c r="C122" s="41"/>
      <c r="D122" s="41"/>
      <c r="E122" s="41"/>
      <c r="F122" s="41"/>
      <c r="G122" s="41"/>
      <c r="H122" s="115"/>
      <c r="I122" s="115"/>
      <c r="J122" s="116"/>
      <c r="K122" s="116"/>
      <c r="L122" s="116"/>
      <c r="M122" s="116"/>
      <c r="N122" s="117">
        <f>IF(I205+J205+K205+M205&gt;=2,I122+J122+K122+L122+M122,I122+J122+K122+M122)</f>
        <v>0</v>
      </c>
      <c r="O122" s="150">
        <f>IF(I205+J205+K205+M205&lt;2,L122," ")</f>
        <v>0</v>
      </c>
    </row>
    <row r="123" spans="1:17" x14ac:dyDescent="0.4">
      <c r="A123" s="120">
        <f>'Weekly Menus'!E8</f>
        <v>0</v>
      </c>
      <c r="B123" s="96"/>
      <c r="C123" s="41"/>
      <c r="D123" s="41"/>
      <c r="E123" s="41"/>
      <c r="F123" s="41"/>
      <c r="G123" s="41"/>
      <c r="H123" s="115"/>
      <c r="I123" s="115"/>
      <c r="J123" s="116"/>
      <c r="K123" s="116"/>
      <c r="L123" s="116"/>
      <c r="M123" s="116"/>
      <c r="N123" s="117">
        <f>IF(I205+J205+K205+M205&gt;=2,I123+J123+K123+L123+M123,I123+J123+K123+M123)</f>
        <v>0</v>
      </c>
      <c r="O123" s="150">
        <f>IF(I205+J205+K205+M205&lt;2,L123," ")</f>
        <v>0</v>
      </c>
    </row>
    <row r="124" spans="1:17" x14ac:dyDescent="0.4">
      <c r="A124" s="120">
        <f>'Weekly Menus'!E9</f>
        <v>0</v>
      </c>
      <c r="B124" s="96"/>
      <c r="C124" s="41"/>
      <c r="D124" s="41"/>
      <c r="E124" s="41"/>
      <c r="F124" s="41"/>
      <c r="G124" s="41"/>
      <c r="H124" s="115"/>
      <c r="I124" s="115"/>
      <c r="J124" s="116"/>
      <c r="K124" s="116"/>
      <c r="L124" s="116"/>
      <c r="M124" s="116"/>
      <c r="N124" s="117">
        <f>IF(I205+J205+K205+M205&gt;=2,I124+J124+K124+L124+M124,I124+J124+K124+M124)</f>
        <v>0</v>
      </c>
      <c r="O124" s="150">
        <f>IF(I205+J205+K205+M205&lt;2,L124," ")</f>
        <v>0</v>
      </c>
    </row>
    <row r="125" spans="1:17" x14ac:dyDescent="0.4">
      <c r="A125" s="120">
        <f>'Weekly Menus'!E10</f>
        <v>0</v>
      </c>
      <c r="B125" s="96"/>
      <c r="C125" s="41"/>
      <c r="D125" s="41"/>
      <c r="E125" s="41"/>
      <c r="F125" s="41"/>
      <c r="G125" s="41"/>
      <c r="H125" s="115"/>
      <c r="I125" s="115"/>
      <c r="J125" s="116"/>
      <c r="K125" s="116"/>
      <c r="L125" s="116"/>
      <c r="M125" s="116"/>
      <c r="N125" s="117">
        <f>IF(I205+J205+K205+M205&gt;=2,I125+J125+K125+L125+M125,I125+J125+K125+M125)</f>
        <v>0</v>
      </c>
      <c r="O125" s="150">
        <f>IF(I205+J205+K205+M205&lt;2,L125," ")</f>
        <v>0</v>
      </c>
    </row>
    <row r="126" spans="1:17" x14ac:dyDescent="0.4">
      <c r="A126" s="120">
        <f>'Weekly Menus'!E11</f>
        <v>0</v>
      </c>
      <c r="B126" s="96"/>
      <c r="C126" s="41"/>
      <c r="D126" s="41"/>
      <c r="E126" s="41"/>
      <c r="F126" s="41"/>
      <c r="G126" s="41"/>
      <c r="H126" s="115"/>
      <c r="I126" s="115"/>
      <c r="J126" s="116"/>
      <c r="K126" s="116"/>
      <c r="L126" s="116"/>
      <c r="M126" s="116"/>
      <c r="N126" s="117">
        <f>IF(I205+J205+K205+M205&gt;=2,I126+J126+K126+L126+M126,I126+J126+K126+M126)</f>
        <v>0</v>
      </c>
      <c r="O126" s="150">
        <f>IF(I205+J205+K205+M205&lt;2,L126," ")</f>
        <v>0</v>
      </c>
    </row>
    <row r="127" spans="1:17" x14ac:dyDescent="0.4">
      <c r="A127" s="120">
        <f>'Weekly Menus'!E12</f>
        <v>0</v>
      </c>
      <c r="B127" s="96"/>
      <c r="C127" s="41"/>
      <c r="D127" s="41"/>
      <c r="E127" s="41"/>
      <c r="F127" s="41"/>
      <c r="G127" s="41"/>
      <c r="H127" s="115"/>
      <c r="I127" s="115"/>
      <c r="J127" s="116"/>
      <c r="K127" s="116"/>
      <c r="L127" s="116"/>
      <c r="M127" s="116"/>
      <c r="N127" s="117">
        <f>IF(I205+J205+K205+M205&gt;=2,I127+J127+K127+L127+M127,I127+J127+K127+M127)</f>
        <v>0</v>
      </c>
      <c r="O127" s="150">
        <f>IF(I205+J205+K205+M205&lt;2,L127," ")</f>
        <v>0</v>
      </c>
    </row>
    <row r="128" spans="1:17" x14ac:dyDescent="0.4">
      <c r="A128" s="120">
        <f>'Weekly Menus'!E13</f>
        <v>0</v>
      </c>
      <c r="B128" s="97"/>
      <c r="C128" s="41"/>
      <c r="D128" s="41"/>
      <c r="E128" s="41"/>
      <c r="F128" s="41"/>
      <c r="G128" s="41"/>
      <c r="H128" s="115"/>
      <c r="I128" s="115"/>
      <c r="J128" s="116"/>
      <c r="K128" s="116"/>
      <c r="L128" s="116"/>
      <c r="M128" s="116"/>
      <c r="N128" s="117">
        <f>IF(I205+J205+K205+M205&gt;=2,I128+J128+K128+L128+M128,I128+J128+K128+M128)</f>
        <v>0</v>
      </c>
      <c r="O128" s="150">
        <f>IF(I205+J205+K205+M205&lt;2,L128," ")</f>
        <v>0</v>
      </c>
    </row>
    <row r="129" spans="1:15" x14ac:dyDescent="0.4">
      <c r="A129" s="120">
        <f>'Weekly Menus'!E14</f>
        <v>0</v>
      </c>
      <c r="B129" s="96"/>
      <c r="C129" s="41"/>
      <c r="D129" s="41"/>
      <c r="E129" s="41"/>
      <c r="F129" s="41"/>
      <c r="G129" s="41"/>
      <c r="H129" s="115"/>
      <c r="I129" s="115"/>
      <c r="J129" s="116"/>
      <c r="K129" s="116"/>
      <c r="L129" s="116"/>
      <c r="M129" s="116"/>
      <c r="N129" s="117">
        <f>IF(I205+J205+K205+M205&gt;=2,I129+J129+K129+L129+M129,I129+J129+K129+M129)</f>
        <v>0</v>
      </c>
      <c r="O129" s="150">
        <f>IF(I205+J205+K205+M205&lt;2,L129," ")</f>
        <v>0</v>
      </c>
    </row>
    <row r="130" spans="1:15" x14ac:dyDescent="0.4">
      <c r="A130" s="120">
        <f>'Weekly Menus'!E15</f>
        <v>0</v>
      </c>
      <c r="B130" s="96"/>
      <c r="C130" s="41"/>
      <c r="D130" s="41"/>
      <c r="E130" s="41"/>
      <c r="F130" s="41"/>
      <c r="G130" s="41"/>
      <c r="H130" s="115"/>
      <c r="I130" s="115"/>
      <c r="J130" s="116"/>
      <c r="K130" s="116"/>
      <c r="L130" s="116"/>
      <c r="M130" s="116"/>
      <c r="N130" s="117">
        <f>IF(I205+J205+K205+M205&gt;=2,I130+J130+K130+L130+M130,I130+J130+K130+M130)</f>
        <v>0</v>
      </c>
      <c r="O130" s="150">
        <f>IF(I205+J205+K205+M205&lt;2,L130," ")</f>
        <v>0</v>
      </c>
    </row>
    <row r="131" spans="1:15" x14ac:dyDescent="0.4">
      <c r="A131" s="120">
        <f>'Weekly Menus'!E16</f>
        <v>0</v>
      </c>
      <c r="B131" s="96"/>
      <c r="C131" s="41"/>
      <c r="D131" s="41"/>
      <c r="E131" s="41"/>
      <c r="F131" s="41"/>
      <c r="G131" s="41"/>
      <c r="H131" s="115"/>
      <c r="I131" s="115"/>
      <c r="J131" s="116"/>
      <c r="K131" s="116"/>
      <c r="L131" s="116"/>
      <c r="M131" s="116"/>
      <c r="N131" s="117">
        <f>IF(I205+J205+K205+M205&gt;=2,I131+J131+K131+L131+M131,I131+J131+K131+M131)</f>
        <v>0</v>
      </c>
      <c r="O131" s="150">
        <f>IF(I205+J205+K205+M205&lt;2,L131," ")</f>
        <v>0</v>
      </c>
    </row>
    <row r="132" spans="1:15" x14ac:dyDescent="0.4">
      <c r="A132" s="120">
        <f>'Weekly Menus'!E17</f>
        <v>0</v>
      </c>
      <c r="B132" s="98"/>
      <c r="C132" s="41"/>
      <c r="D132" s="41"/>
      <c r="E132" s="41"/>
      <c r="F132" s="41"/>
      <c r="G132" s="41"/>
      <c r="H132" s="115"/>
      <c r="I132" s="115"/>
      <c r="J132" s="116"/>
      <c r="K132" s="116"/>
      <c r="L132" s="116"/>
      <c r="M132" s="116"/>
      <c r="N132" s="117">
        <f>IF(I205+J205+K205+M205&gt;=2,I132+J132+K132+L132+M132,I132+J132+K132+M132)</f>
        <v>0</v>
      </c>
      <c r="O132" s="150">
        <f>IF(I205+J205+K205+M205&lt;2,L132," ")</f>
        <v>0</v>
      </c>
    </row>
    <row r="133" spans="1:15" x14ac:dyDescent="0.4">
      <c r="A133" s="120">
        <f>'Weekly Menus'!E18</f>
        <v>0</v>
      </c>
      <c r="B133" s="98"/>
      <c r="C133" s="41"/>
      <c r="D133" s="41"/>
      <c r="E133" s="41"/>
      <c r="F133" s="41"/>
      <c r="G133" s="41"/>
      <c r="H133" s="115"/>
      <c r="I133" s="115"/>
      <c r="J133" s="116"/>
      <c r="K133" s="116"/>
      <c r="L133" s="116"/>
      <c r="M133" s="116"/>
      <c r="N133" s="117">
        <f>IF(I205+J205+K205+M205&gt;=2,I133+J133+K133+L133+M133,I133+J133+K133+M133)</f>
        <v>0</v>
      </c>
      <c r="O133" s="150">
        <f>IF(I205+J205+K205+M205&lt;2,L133," ")</f>
        <v>0</v>
      </c>
    </row>
    <row r="134" spans="1:15" x14ac:dyDescent="0.4">
      <c r="A134" s="120">
        <f>'Weekly Menus'!E19</f>
        <v>0</v>
      </c>
      <c r="B134" s="98"/>
      <c r="C134" s="41"/>
      <c r="D134" s="41"/>
      <c r="E134" s="41"/>
      <c r="F134" s="41"/>
      <c r="G134" s="41"/>
      <c r="H134" s="115"/>
      <c r="I134" s="115"/>
      <c r="J134" s="116"/>
      <c r="K134" s="116"/>
      <c r="L134" s="116"/>
      <c r="M134" s="116"/>
      <c r="N134" s="117">
        <f>IF(I205+J205+K205+M205&gt;=2,I134+J134+K134+L134+M134,I134+J134+K134+M134)</f>
        <v>0</v>
      </c>
      <c r="O134" s="150">
        <f>IF(I205+J205+K205+M205&lt;2,L134," ")</f>
        <v>0</v>
      </c>
    </row>
    <row r="135" spans="1:15" x14ac:dyDescent="0.4">
      <c r="A135" s="120">
        <f>'Weekly Menus'!E20</f>
        <v>0</v>
      </c>
      <c r="B135" s="98"/>
      <c r="C135" s="41"/>
      <c r="D135" s="41"/>
      <c r="E135" s="41"/>
      <c r="F135" s="41"/>
      <c r="G135" s="41"/>
      <c r="H135" s="115"/>
      <c r="I135" s="115"/>
      <c r="J135" s="116"/>
      <c r="K135" s="116"/>
      <c r="L135" s="116"/>
      <c r="M135" s="116"/>
      <c r="N135" s="117">
        <f>IF(I205+J205+K205+M205&gt;=2,I135+J135+K135+L135+M135,I135+J135+K135+M135)</f>
        <v>0</v>
      </c>
      <c r="O135" s="150">
        <f>IF(I205+J205+K205+M205&lt;2,L135," ")</f>
        <v>0</v>
      </c>
    </row>
    <row r="136" spans="1:15" x14ac:dyDescent="0.4">
      <c r="A136" s="120">
        <f>'Weekly Menus'!E21</f>
        <v>0</v>
      </c>
      <c r="B136" s="98"/>
      <c r="C136" s="41"/>
      <c r="D136" s="41"/>
      <c r="E136" s="41"/>
      <c r="F136" s="41"/>
      <c r="G136" s="41"/>
      <c r="H136" s="115"/>
      <c r="I136" s="115"/>
      <c r="J136" s="116"/>
      <c r="K136" s="116"/>
      <c r="L136" s="116"/>
      <c r="M136" s="116"/>
      <c r="N136" s="117">
        <f>IF(I205+J205+K205+M205&gt;=2,I136+J136+K136+L136+M136,I136+J136+K136+M136)</f>
        <v>0</v>
      </c>
      <c r="O136" s="150">
        <f>IF(I205+J205+K205+M205&lt;2,L136," ")</f>
        <v>0</v>
      </c>
    </row>
    <row r="137" spans="1:15" x14ac:dyDescent="0.4">
      <c r="A137" s="120">
        <f>'Weekly Menus'!E22</f>
        <v>0</v>
      </c>
      <c r="B137" s="98"/>
      <c r="C137" s="41"/>
      <c r="D137" s="41"/>
      <c r="E137" s="41"/>
      <c r="F137" s="41"/>
      <c r="G137" s="41"/>
      <c r="H137" s="115"/>
      <c r="I137" s="115"/>
      <c r="J137" s="116"/>
      <c r="K137" s="116"/>
      <c r="L137" s="116"/>
      <c r="M137" s="116"/>
      <c r="N137" s="117">
        <f>IF(I205+J205+K205+M205&gt;=2,I137+J137+K137+L137+M137,I137+J137+K137+M137)</f>
        <v>0</v>
      </c>
      <c r="O137" s="150">
        <f>IF(I205+J205+K205+M205&lt;2,L137," ")</f>
        <v>0</v>
      </c>
    </row>
    <row r="138" spans="1:15" x14ac:dyDescent="0.4">
      <c r="A138" s="120">
        <f>'Weekly Menus'!E23</f>
        <v>0</v>
      </c>
      <c r="B138" s="98"/>
      <c r="C138" s="41"/>
      <c r="D138" s="41"/>
      <c r="E138" s="41"/>
      <c r="F138" s="41"/>
      <c r="G138" s="41"/>
      <c r="H138" s="115"/>
      <c r="I138" s="115"/>
      <c r="J138" s="116"/>
      <c r="K138" s="116"/>
      <c r="L138" s="116"/>
      <c r="M138" s="116"/>
      <c r="N138" s="117">
        <f>IF(I205+J205+K205+M205&gt;=2,I138+J138+K138+L138+M138,I138+J138+K138+M138)</f>
        <v>0</v>
      </c>
      <c r="O138" s="150">
        <f>IF(I205+J205+K205+M205&lt;2,L138," ")</f>
        <v>0</v>
      </c>
    </row>
    <row r="139" spans="1:15" x14ac:dyDescent="0.4">
      <c r="A139" s="120">
        <f>'Weekly Menus'!E24</f>
        <v>0</v>
      </c>
      <c r="B139" s="98"/>
      <c r="C139" s="41"/>
      <c r="D139" s="41"/>
      <c r="E139" s="41"/>
      <c r="F139" s="41"/>
      <c r="G139" s="41"/>
      <c r="H139" s="115"/>
      <c r="I139" s="115"/>
      <c r="J139" s="116"/>
      <c r="K139" s="116"/>
      <c r="L139" s="116"/>
      <c r="M139" s="116"/>
      <c r="N139" s="117">
        <f>IF(I205+J205+K205+M205&gt;=2,I139+J139+K139+L139+M139,I139+J139+K139+M139)</f>
        <v>0</v>
      </c>
      <c r="O139" s="150">
        <f>IF(I205+J205+K205+M205&lt;2,L139," ")</f>
        <v>0</v>
      </c>
    </row>
    <row r="140" spans="1:15" x14ac:dyDescent="0.4">
      <c r="A140" s="120">
        <f>'Weekly Menus'!E25</f>
        <v>0</v>
      </c>
      <c r="B140" s="98"/>
      <c r="C140" s="41"/>
      <c r="D140" s="41"/>
      <c r="E140" s="41"/>
      <c r="F140" s="41"/>
      <c r="G140" s="41"/>
      <c r="H140" s="115"/>
      <c r="I140" s="115"/>
      <c r="J140" s="116"/>
      <c r="K140" s="116"/>
      <c r="L140" s="116"/>
      <c r="M140" s="116"/>
      <c r="N140" s="117">
        <f>IF(I205+J205+K205+M205&gt;=2,I140+J140+K140+L140+M140,I140+J140+K140+M140)</f>
        <v>0</v>
      </c>
      <c r="O140" s="150">
        <f>IF(I205+J205+K205+M205&lt;2,L140," ")</f>
        <v>0</v>
      </c>
    </row>
    <row r="141" spans="1:15" x14ac:dyDescent="0.4">
      <c r="A141" s="120">
        <f>'Weekly Menus'!E26</f>
        <v>0</v>
      </c>
      <c r="B141" s="98"/>
      <c r="C141" s="41"/>
      <c r="D141" s="41"/>
      <c r="E141" s="41"/>
      <c r="F141" s="41"/>
      <c r="G141" s="41"/>
      <c r="H141" s="115"/>
      <c r="I141" s="115"/>
      <c r="J141" s="116"/>
      <c r="K141" s="116"/>
      <c r="L141" s="116"/>
      <c r="M141" s="116"/>
      <c r="N141" s="117">
        <f>IF(I205+J205+K205+M205&gt;=2,I141+J141+K141+L141+M141,I141+J141+K141+M141)</f>
        <v>0</v>
      </c>
      <c r="O141" s="150">
        <f>IF(I205+J205+K205+M205&lt;2,L141," ")</f>
        <v>0</v>
      </c>
    </row>
    <row r="142" spans="1:15" x14ac:dyDescent="0.4">
      <c r="A142" s="206" t="s">
        <v>17</v>
      </c>
      <c r="B142" s="207"/>
      <c r="C142" s="123"/>
      <c r="D142" s="124">
        <f>SUM(D122:D141)</f>
        <v>0</v>
      </c>
      <c r="E142" s="121">
        <f>SUM(E122:E141,C122:C141)</f>
        <v>0</v>
      </c>
      <c r="F142" s="121">
        <f>SUMIF(F122:F141,"yes",E122:E141)</f>
        <v>0</v>
      </c>
      <c r="G142" s="122">
        <f>SUM(G122:G141,N122:N141)</f>
        <v>0</v>
      </c>
      <c r="H142" s="125">
        <f>SUM(H122:H141)</f>
        <v>0</v>
      </c>
      <c r="I142" s="134">
        <f>SUM(I122:I141)</f>
        <v>0</v>
      </c>
      <c r="J142" s="126">
        <f t="shared" ref="J142:O142" si="9">SUM(J122:J141)</f>
        <v>0</v>
      </c>
      <c r="K142" s="135">
        <f t="shared" si="9"/>
        <v>0</v>
      </c>
      <c r="L142" s="136">
        <f t="shared" si="9"/>
        <v>0</v>
      </c>
      <c r="M142" s="137">
        <f t="shared" si="9"/>
        <v>0</v>
      </c>
      <c r="N142" s="109"/>
      <c r="O142" s="156">
        <f t="shared" si="9"/>
        <v>0</v>
      </c>
    </row>
    <row r="143" spans="1:15" ht="29.15" x14ac:dyDescent="0.4">
      <c r="A143" s="208" t="s">
        <v>15</v>
      </c>
      <c r="B143" s="209"/>
      <c r="C143" s="123"/>
      <c r="D143" s="123"/>
      <c r="E143" s="127" t="s">
        <v>66</v>
      </c>
      <c r="F143" s="128"/>
      <c r="G143" s="127" t="s">
        <v>18</v>
      </c>
      <c r="H143" s="127" t="s">
        <v>18</v>
      </c>
      <c r="I143" s="128"/>
      <c r="J143" s="128"/>
      <c r="K143" s="128"/>
      <c r="L143" s="128"/>
      <c r="M143" s="128"/>
      <c r="N143" s="128"/>
      <c r="O143" s="157"/>
    </row>
    <row r="144" spans="1:15" ht="15" thickBot="1" x14ac:dyDescent="0.45">
      <c r="A144" s="225" t="s">
        <v>13</v>
      </c>
      <c r="B144" s="226"/>
      <c r="C144" s="158"/>
      <c r="D144" s="158"/>
      <c r="E144" s="159" t="str">
        <f t="shared" ref="E144" si="10">IF(E142&gt;=1,"Yes","No")</f>
        <v>No</v>
      </c>
      <c r="F144" s="158"/>
      <c r="G144" s="159" t="str">
        <f>IF(G142&gt;=1,"Yes","No")</f>
        <v>No</v>
      </c>
      <c r="H144" s="159" t="str">
        <f>IF(H142&gt;=1,"Yes","No")</f>
        <v>No</v>
      </c>
      <c r="I144" s="160"/>
      <c r="J144" s="160"/>
      <c r="K144" s="160"/>
      <c r="L144" s="160"/>
      <c r="M144" s="160"/>
      <c r="N144" s="158"/>
      <c r="O144" s="161"/>
    </row>
    <row r="145" spans="1:17" ht="15" thickBot="1" x14ac:dyDescent="0.45">
      <c r="A145" s="162"/>
      <c r="B145" s="162"/>
      <c r="C145" s="162"/>
      <c r="D145" s="162"/>
      <c r="E145" s="162"/>
      <c r="F145" s="162"/>
      <c r="G145" s="162"/>
      <c r="H145" s="162"/>
      <c r="I145" s="163"/>
      <c r="J145" s="163"/>
      <c r="K145" s="163"/>
      <c r="L145" s="163"/>
      <c r="M145" s="163"/>
      <c r="N145" s="162"/>
      <c r="O145" s="162"/>
    </row>
    <row r="146" spans="1:17" ht="18.45" x14ac:dyDescent="0.4">
      <c r="A146" s="233" t="s">
        <v>80</v>
      </c>
      <c r="B146" s="234"/>
      <c r="C146" s="234"/>
      <c r="D146" s="234"/>
      <c r="E146" s="234"/>
      <c r="F146" s="234"/>
      <c r="G146" s="234"/>
      <c r="H146" s="234"/>
      <c r="I146" s="234"/>
      <c r="J146" s="234"/>
      <c r="K146" s="234"/>
      <c r="L146" s="234"/>
      <c r="M146" s="234"/>
      <c r="N146" s="234"/>
      <c r="O146" s="235"/>
    </row>
    <row r="147" spans="1:17" x14ac:dyDescent="0.4">
      <c r="A147" s="118" t="s">
        <v>30</v>
      </c>
      <c r="B147" s="119">
        <f>'Weekly Menus'!B61</f>
        <v>0</v>
      </c>
      <c r="C147" s="119"/>
      <c r="D147" s="119"/>
      <c r="E147" s="50"/>
      <c r="F147" s="50"/>
      <c r="G147" s="50"/>
      <c r="H147" s="50"/>
      <c r="I147" s="50"/>
      <c r="J147" s="50"/>
      <c r="K147" s="50"/>
      <c r="L147" s="50"/>
      <c r="M147" s="50"/>
      <c r="N147" s="50"/>
      <c r="O147" s="51"/>
      <c r="P147" s="75"/>
      <c r="Q147" s="75"/>
    </row>
    <row r="148" spans="1:17" ht="15" thickBot="1" x14ac:dyDescent="0.45">
      <c r="A148" s="176"/>
      <c r="B148" s="177"/>
      <c r="C148" s="177"/>
      <c r="D148" s="177"/>
      <c r="E148" s="177"/>
      <c r="F148" s="177"/>
      <c r="G148" s="177"/>
      <c r="H148" s="177"/>
      <c r="I148" s="177"/>
      <c r="J148" s="177"/>
      <c r="K148" s="177"/>
      <c r="L148" s="177"/>
      <c r="M148" s="177"/>
      <c r="N148" s="177"/>
      <c r="O148" s="178"/>
      <c r="P148" s="75"/>
      <c r="Q148" s="75"/>
    </row>
    <row r="149" spans="1:17" ht="18.45" x14ac:dyDescent="0.5">
      <c r="A149" s="210" t="s">
        <v>74</v>
      </c>
      <c r="B149" s="211"/>
      <c r="C149" s="211"/>
      <c r="D149" s="211"/>
      <c r="E149" s="211"/>
      <c r="F149" s="211"/>
      <c r="G149" s="211"/>
      <c r="H149" s="211"/>
      <c r="I149" s="211"/>
      <c r="J149" s="211"/>
      <c r="K149" s="211"/>
      <c r="L149" s="211"/>
      <c r="M149" s="211"/>
      <c r="N149" s="211"/>
      <c r="O149" s="212"/>
    </row>
    <row r="150" spans="1:17" ht="45" customHeight="1" x14ac:dyDescent="0.4">
      <c r="A150" s="5" t="s">
        <v>12</v>
      </c>
      <c r="B150" s="4" t="s">
        <v>65</v>
      </c>
      <c r="C150" s="138" t="s">
        <v>70</v>
      </c>
      <c r="D150" s="138" t="s">
        <v>59</v>
      </c>
      <c r="E150" s="139" t="s">
        <v>67</v>
      </c>
      <c r="F150" s="196" t="s">
        <v>85</v>
      </c>
      <c r="G150" s="140" t="s">
        <v>2</v>
      </c>
      <c r="H150" s="141" t="s">
        <v>64</v>
      </c>
      <c r="I150" s="142" t="s">
        <v>33</v>
      </c>
      <c r="J150" s="143" t="s">
        <v>68</v>
      </c>
      <c r="K150" s="144" t="s">
        <v>69</v>
      </c>
      <c r="L150" s="145" t="s">
        <v>71</v>
      </c>
      <c r="M150" s="146" t="s">
        <v>5</v>
      </c>
      <c r="N150" s="147" t="s">
        <v>60</v>
      </c>
      <c r="O150" s="149" t="s">
        <v>61</v>
      </c>
    </row>
    <row r="151" spans="1:17" x14ac:dyDescent="0.4">
      <c r="A151" s="120">
        <f>'Weekly Menus'!F7</f>
        <v>0</v>
      </c>
      <c r="B151" s="96"/>
      <c r="C151" s="41"/>
      <c r="D151" s="41"/>
      <c r="E151" s="41"/>
      <c r="F151" s="41"/>
      <c r="G151" s="41"/>
      <c r="H151" s="115"/>
      <c r="I151" s="115"/>
      <c r="J151" s="116"/>
      <c r="K151" s="116"/>
      <c r="L151" s="116"/>
      <c r="M151" s="116"/>
      <c r="N151" s="117">
        <f>IF(I205+J205+K205+M205&gt;=2,I151+J151+K151+L151+M151,I151+J151+K151+M151)</f>
        <v>0</v>
      </c>
      <c r="O151" s="150">
        <f>IF(I205+J205+K205+M205&lt;2,L151," ")</f>
        <v>0</v>
      </c>
    </row>
    <row r="152" spans="1:17" x14ac:dyDescent="0.4">
      <c r="A152" s="120">
        <f>'Weekly Menus'!F8</f>
        <v>0</v>
      </c>
      <c r="B152" s="96"/>
      <c r="C152" s="41"/>
      <c r="D152" s="41"/>
      <c r="E152" s="41"/>
      <c r="F152" s="41"/>
      <c r="G152" s="41"/>
      <c r="H152" s="115"/>
      <c r="I152" s="115"/>
      <c r="J152" s="116"/>
      <c r="K152" s="116"/>
      <c r="L152" s="116"/>
      <c r="M152" s="116"/>
      <c r="N152" s="117">
        <f>IF(I205+J205+K205+M205&gt;=2,I152+J152+K152+L152+M152,I152+J152+K152+M152)</f>
        <v>0</v>
      </c>
      <c r="O152" s="150">
        <f>IF(I205+J205+K205+M205&lt;2,L152," ")</f>
        <v>0</v>
      </c>
    </row>
    <row r="153" spans="1:17" x14ac:dyDescent="0.4">
      <c r="A153" s="120">
        <f>'Weekly Menus'!F9</f>
        <v>0</v>
      </c>
      <c r="B153" s="96"/>
      <c r="C153" s="41"/>
      <c r="D153" s="41"/>
      <c r="E153" s="41"/>
      <c r="F153" s="41"/>
      <c r="G153" s="41"/>
      <c r="H153" s="115"/>
      <c r="I153" s="115"/>
      <c r="J153" s="116"/>
      <c r="K153" s="116"/>
      <c r="L153" s="116"/>
      <c r="M153" s="116"/>
      <c r="N153" s="117">
        <f>IF(I205+J205+K205+M205&gt;=2,I153+J153+K153+L153+M153,I153+J153+K153+M153)</f>
        <v>0</v>
      </c>
      <c r="O153" s="150">
        <f>IF(I205+J205+K205+M205&lt;2,L153," ")</f>
        <v>0</v>
      </c>
    </row>
    <row r="154" spans="1:17" x14ac:dyDescent="0.4">
      <c r="A154" s="120">
        <f>'Weekly Menus'!F10</f>
        <v>0</v>
      </c>
      <c r="B154" s="96"/>
      <c r="C154" s="41"/>
      <c r="D154" s="41"/>
      <c r="E154" s="41"/>
      <c r="F154" s="41"/>
      <c r="G154" s="41"/>
      <c r="H154" s="115"/>
      <c r="I154" s="115"/>
      <c r="J154" s="116"/>
      <c r="K154" s="116"/>
      <c r="L154" s="116"/>
      <c r="M154" s="116"/>
      <c r="N154" s="117">
        <f>IF(I205+J205+K205+M205&gt;=2,I154+J154+K154+L154+M154,I154+J154+K154+M154)</f>
        <v>0</v>
      </c>
      <c r="O154" s="150">
        <f>IF(I205+J205+K205+M205&lt;2,L154," ")</f>
        <v>0</v>
      </c>
    </row>
    <row r="155" spans="1:17" x14ac:dyDescent="0.4">
      <c r="A155" s="120">
        <f>'Weekly Menus'!F11</f>
        <v>0</v>
      </c>
      <c r="B155" s="96"/>
      <c r="C155" s="41"/>
      <c r="D155" s="41"/>
      <c r="E155" s="41"/>
      <c r="F155" s="41"/>
      <c r="G155" s="41"/>
      <c r="H155" s="115"/>
      <c r="I155" s="115"/>
      <c r="J155" s="116"/>
      <c r="K155" s="116"/>
      <c r="L155" s="116"/>
      <c r="M155" s="116"/>
      <c r="N155" s="117">
        <f>IF(I205+J205+K205+M205&gt;=2,I155+J155+K155+L155+M155,I155+J155+K155+M155)</f>
        <v>0</v>
      </c>
      <c r="O155" s="150">
        <f>IF(I205+J205+K205+M205&lt;2,L155," ")</f>
        <v>0</v>
      </c>
    </row>
    <row r="156" spans="1:17" x14ac:dyDescent="0.4">
      <c r="A156" s="120">
        <f>'Weekly Menus'!F12</f>
        <v>0</v>
      </c>
      <c r="B156" s="96"/>
      <c r="C156" s="41"/>
      <c r="D156" s="41"/>
      <c r="E156" s="41"/>
      <c r="F156" s="41"/>
      <c r="G156" s="41"/>
      <c r="H156" s="115"/>
      <c r="I156" s="115"/>
      <c r="J156" s="116"/>
      <c r="K156" s="116"/>
      <c r="L156" s="116"/>
      <c r="M156" s="116"/>
      <c r="N156" s="117">
        <f>IF(I205+J205+K205+M205&gt;=2,I156+J156+K156+L156+M156,I156+J156+K156+M156)</f>
        <v>0</v>
      </c>
      <c r="O156" s="150">
        <f>IF(I205+J205+K205+M205&lt;2,L156," ")</f>
        <v>0</v>
      </c>
    </row>
    <row r="157" spans="1:17" x14ac:dyDescent="0.4">
      <c r="A157" s="120">
        <f>'Weekly Menus'!F13</f>
        <v>0</v>
      </c>
      <c r="B157" s="97"/>
      <c r="C157" s="41"/>
      <c r="D157" s="41"/>
      <c r="E157" s="41"/>
      <c r="F157" s="41"/>
      <c r="G157" s="41"/>
      <c r="H157" s="115"/>
      <c r="I157" s="115"/>
      <c r="J157" s="116"/>
      <c r="K157" s="116"/>
      <c r="L157" s="116"/>
      <c r="M157" s="116"/>
      <c r="N157" s="117">
        <f>IF(I205+J205+K205+M205&gt;=2,I157+J157+K157+L157+M157,I157+J157+K157+M157)</f>
        <v>0</v>
      </c>
      <c r="O157" s="150">
        <f>IF(I205+J205+K205+M205&lt;2,L157," ")</f>
        <v>0</v>
      </c>
    </row>
    <row r="158" spans="1:17" x14ac:dyDescent="0.4">
      <c r="A158" s="120">
        <f>'Weekly Menus'!F14</f>
        <v>0</v>
      </c>
      <c r="B158" s="96"/>
      <c r="C158" s="41"/>
      <c r="D158" s="41"/>
      <c r="E158" s="41"/>
      <c r="F158" s="41"/>
      <c r="G158" s="41"/>
      <c r="H158" s="115"/>
      <c r="I158" s="115"/>
      <c r="J158" s="116"/>
      <c r="K158" s="116"/>
      <c r="L158" s="116"/>
      <c r="M158" s="116"/>
      <c r="N158" s="117">
        <f>IF(I205+J205+K205+M205&gt;=2,I158+J158+K158+L158+M158,I158+J158+K158+M158)</f>
        <v>0</v>
      </c>
      <c r="O158" s="150">
        <f>IF(I205+J205+K205+M205&lt;2,L158," ")</f>
        <v>0</v>
      </c>
    </row>
    <row r="159" spans="1:17" x14ac:dyDescent="0.4">
      <c r="A159" s="120">
        <f>'Weekly Menus'!F15</f>
        <v>0</v>
      </c>
      <c r="B159" s="96"/>
      <c r="C159" s="41"/>
      <c r="D159" s="41"/>
      <c r="E159" s="41"/>
      <c r="F159" s="41"/>
      <c r="G159" s="41"/>
      <c r="H159" s="115"/>
      <c r="I159" s="115"/>
      <c r="J159" s="116"/>
      <c r="K159" s="116"/>
      <c r="L159" s="116"/>
      <c r="M159" s="116"/>
      <c r="N159" s="117">
        <f>IF(I205+J205+K205+M205&gt;=2,I159+J159+K159+L159+M159,I159+J159+K159+M159)</f>
        <v>0</v>
      </c>
      <c r="O159" s="150">
        <f>IF(I205+J205+K205+M205&lt;2,L159," ")</f>
        <v>0</v>
      </c>
    </row>
    <row r="160" spans="1:17" x14ac:dyDescent="0.4">
      <c r="A160" s="120">
        <f>'Weekly Menus'!F16</f>
        <v>0</v>
      </c>
      <c r="B160" s="96"/>
      <c r="C160" s="41"/>
      <c r="D160" s="41"/>
      <c r="E160" s="41"/>
      <c r="F160" s="41"/>
      <c r="G160" s="41"/>
      <c r="H160" s="115"/>
      <c r="I160" s="115"/>
      <c r="J160" s="116"/>
      <c r="K160" s="116"/>
      <c r="L160" s="116"/>
      <c r="M160" s="116"/>
      <c r="N160" s="117">
        <f>IF(I205+J205+K205+M205&gt;=2,I160+J160+K160+L160+M160,I160+J160+K160+M160)</f>
        <v>0</v>
      </c>
      <c r="O160" s="150">
        <f>IF(I205+J205+K205+M205&lt;2,L160," ")</f>
        <v>0</v>
      </c>
    </row>
    <row r="161" spans="1:17" x14ac:dyDescent="0.4">
      <c r="A161" s="120">
        <f>'Weekly Menus'!F17</f>
        <v>0</v>
      </c>
      <c r="B161" s="98"/>
      <c r="C161" s="41"/>
      <c r="D161" s="41"/>
      <c r="E161" s="41"/>
      <c r="F161" s="41"/>
      <c r="G161" s="41"/>
      <c r="H161" s="115"/>
      <c r="I161" s="115"/>
      <c r="J161" s="116"/>
      <c r="K161" s="116"/>
      <c r="L161" s="116"/>
      <c r="M161" s="116"/>
      <c r="N161" s="117">
        <f>IF(I205+J205+K205+M205&gt;=2,I161+J161+K161+L161+M161,I161+J161+K161+M161)</f>
        <v>0</v>
      </c>
      <c r="O161" s="150">
        <f>IF(I205+J205+K205+M205&lt;2,L161," ")</f>
        <v>0</v>
      </c>
    </row>
    <row r="162" spans="1:17" x14ac:dyDescent="0.4">
      <c r="A162" s="120">
        <f>'Weekly Menus'!F18</f>
        <v>0</v>
      </c>
      <c r="B162" s="98"/>
      <c r="C162" s="41"/>
      <c r="D162" s="41"/>
      <c r="E162" s="41"/>
      <c r="F162" s="41"/>
      <c r="G162" s="41"/>
      <c r="H162" s="115"/>
      <c r="I162" s="115"/>
      <c r="J162" s="116"/>
      <c r="K162" s="116"/>
      <c r="L162" s="116"/>
      <c r="M162" s="116"/>
      <c r="N162" s="117">
        <f>IF(I205+J205+K205+M205&gt;=2,I162+J162+K162+L162+M162,I162+J162+K162+M162)</f>
        <v>0</v>
      </c>
      <c r="O162" s="150">
        <f>IF(I205+J205+K205+M205&lt;2,L162," ")</f>
        <v>0</v>
      </c>
    </row>
    <row r="163" spans="1:17" x14ac:dyDescent="0.4">
      <c r="A163" s="120">
        <f>'Weekly Menus'!F19</f>
        <v>0</v>
      </c>
      <c r="B163" s="98"/>
      <c r="C163" s="41"/>
      <c r="D163" s="41"/>
      <c r="E163" s="41"/>
      <c r="F163" s="41"/>
      <c r="G163" s="41"/>
      <c r="H163" s="115"/>
      <c r="I163" s="115"/>
      <c r="J163" s="116"/>
      <c r="K163" s="116"/>
      <c r="L163" s="116"/>
      <c r="M163" s="116"/>
      <c r="N163" s="117">
        <f>IF(I205+J205+K205+M205&gt;=2,I163+J163+K163+L163+M163,I163+J163+K163+M163)</f>
        <v>0</v>
      </c>
      <c r="O163" s="150">
        <f>IF(I205+J205+K205+M205&lt;2,L163," ")</f>
        <v>0</v>
      </c>
    </row>
    <row r="164" spans="1:17" x14ac:dyDescent="0.4">
      <c r="A164" s="120">
        <f>'Weekly Menus'!F20</f>
        <v>0</v>
      </c>
      <c r="B164" s="98"/>
      <c r="C164" s="41"/>
      <c r="D164" s="41"/>
      <c r="E164" s="41"/>
      <c r="F164" s="41"/>
      <c r="G164" s="41"/>
      <c r="H164" s="115"/>
      <c r="I164" s="115"/>
      <c r="J164" s="116"/>
      <c r="K164" s="116"/>
      <c r="L164" s="116"/>
      <c r="M164" s="116"/>
      <c r="N164" s="117">
        <f>IF(I205+J205+K205+M205&gt;=2,I164+J164+K164+L164+M164,I164+J164+K164+M164)</f>
        <v>0</v>
      </c>
      <c r="O164" s="150">
        <f>IF(I205+J205+K205+M205&lt;2,L164," ")</f>
        <v>0</v>
      </c>
    </row>
    <row r="165" spans="1:17" x14ac:dyDescent="0.4">
      <c r="A165" s="120">
        <f>'Weekly Menus'!F21</f>
        <v>0</v>
      </c>
      <c r="B165" s="98"/>
      <c r="C165" s="41"/>
      <c r="D165" s="41"/>
      <c r="E165" s="41"/>
      <c r="F165" s="41"/>
      <c r="G165" s="41"/>
      <c r="H165" s="115"/>
      <c r="I165" s="115"/>
      <c r="J165" s="116"/>
      <c r="K165" s="116"/>
      <c r="L165" s="116"/>
      <c r="M165" s="116"/>
      <c r="N165" s="117">
        <f>IF(I205+J205+K205+M205&gt;=2,I165+J165+K165+L165+M165,I165+J165+K165+M165)</f>
        <v>0</v>
      </c>
      <c r="O165" s="150">
        <f>IF(I205+J205+K205+M205&lt;2,L165," ")</f>
        <v>0</v>
      </c>
    </row>
    <row r="166" spans="1:17" x14ac:dyDescent="0.4">
      <c r="A166" s="120">
        <f>'Weekly Menus'!F22</f>
        <v>0</v>
      </c>
      <c r="B166" s="98"/>
      <c r="C166" s="41"/>
      <c r="D166" s="41"/>
      <c r="E166" s="41"/>
      <c r="F166" s="41"/>
      <c r="G166" s="41"/>
      <c r="H166" s="115"/>
      <c r="I166" s="115"/>
      <c r="J166" s="116"/>
      <c r="K166" s="116"/>
      <c r="L166" s="116"/>
      <c r="M166" s="116"/>
      <c r="N166" s="117">
        <f>IF(I205+J205+K205+M205&gt;=2,I166+J166+K166+L166+M166,I166+J166+K166+M166)</f>
        <v>0</v>
      </c>
      <c r="O166" s="150">
        <f>IF(I205+J205+K205+M205&lt;2,L166," ")</f>
        <v>0</v>
      </c>
    </row>
    <row r="167" spans="1:17" x14ac:dyDescent="0.4">
      <c r="A167" s="120">
        <f>'Weekly Menus'!F23</f>
        <v>0</v>
      </c>
      <c r="B167" s="98"/>
      <c r="C167" s="41"/>
      <c r="D167" s="41"/>
      <c r="E167" s="41"/>
      <c r="F167" s="41"/>
      <c r="G167" s="41"/>
      <c r="H167" s="115"/>
      <c r="I167" s="115"/>
      <c r="J167" s="116"/>
      <c r="K167" s="116"/>
      <c r="L167" s="116"/>
      <c r="M167" s="116"/>
      <c r="N167" s="117">
        <f>IF(I205+J205+K205+M205&gt;=2,I167+J167+K167+L167+M167,I167+J167+K167+M167)</f>
        <v>0</v>
      </c>
      <c r="O167" s="150">
        <f>IF(I205+J205+K205+M205&lt;2,L167," ")</f>
        <v>0</v>
      </c>
    </row>
    <row r="168" spans="1:17" x14ac:dyDescent="0.4">
      <c r="A168" s="120">
        <f>'Weekly Menus'!F24</f>
        <v>0</v>
      </c>
      <c r="B168" s="98"/>
      <c r="C168" s="41"/>
      <c r="D168" s="41"/>
      <c r="E168" s="41"/>
      <c r="F168" s="41"/>
      <c r="G168" s="41"/>
      <c r="H168" s="115"/>
      <c r="I168" s="115"/>
      <c r="J168" s="116"/>
      <c r="K168" s="116"/>
      <c r="L168" s="116"/>
      <c r="M168" s="116"/>
      <c r="N168" s="117">
        <f>IF(I205+J205+K205+M205&gt;=2,I168+J168+K168+L168+M168,I168+J168+K168+M168)</f>
        <v>0</v>
      </c>
      <c r="O168" s="150">
        <f>IF(I205+J205+K205+M205&lt;2,L168," ")</f>
        <v>0</v>
      </c>
    </row>
    <row r="169" spans="1:17" x14ac:dyDescent="0.4">
      <c r="A169" s="120">
        <f>'Weekly Menus'!F25</f>
        <v>0</v>
      </c>
      <c r="B169" s="98"/>
      <c r="C169" s="41"/>
      <c r="D169" s="41"/>
      <c r="E169" s="41"/>
      <c r="F169" s="41"/>
      <c r="G169" s="41"/>
      <c r="H169" s="115"/>
      <c r="I169" s="115"/>
      <c r="J169" s="116"/>
      <c r="K169" s="116"/>
      <c r="L169" s="116"/>
      <c r="M169" s="116"/>
      <c r="N169" s="117">
        <f>IF(I205+J205+K205+M205&gt;=2,I169+J169+K169+L169+M169,I169+J169+K169+M169)</f>
        <v>0</v>
      </c>
      <c r="O169" s="150">
        <f>IF(I205+J205+K205+M205&lt;2,L169," ")</f>
        <v>0</v>
      </c>
    </row>
    <row r="170" spans="1:17" x14ac:dyDescent="0.4">
      <c r="A170" s="120">
        <f>'Weekly Menus'!F26</f>
        <v>0</v>
      </c>
      <c r="B170" s="98"/>
      <c r="C170" s="41"/>
      <c r="D170" s="41"/>
      <c r="E170" s="41"/>
      <c r="F170" s="41"/>
      <c r="G170" s="41"/>
      <c r="H170" s="115"/>
      <c r="I170" s="115"/>
      <c r="J170" s="116"/>
      <c r="K170" s="116"/>
      <c r="L170" s="116"/>
      <c r="M170" s="116"/>
      <c r="N170" s="117">
        <f>IF(I205+J205+K205+M205&gt;=2,I170+J170+K170+L170+M170,I170+J170+K170+M170)</f>
        <v>0</v>
      </c>
      <c r="O170" s="150">
        <f>IF(I205+J205+K205+M205&lt;2,L170," ")</f>
        <v>0</v>
      </c>
    </row>
    <row r="171" spans="1:17" x14ac:dyDescent="0.4">
      <c r="A171" s="206" t="s">
        <v>17</v>
      </c>
      <c r="B171" s="207"/>
      <c r="C171" s="123"/>
      <c r="D171" s="124">
        <f>SUM(D151:D170)</f>
        <v>0</v>
      </c>
      <c r="E171" s="121">
        <f>SUM(E151:E170,C151:C170)</f>
        <v>0</v>
      </c>
      <c r="F171" s="121">
        <f>SUMIF(F151:F170,"yes",E151:E170)</f>
        <v>0</v>
      </c>
      <c r="G171" s="122">
        <f>SUM(G151:G170,N151:N170)</f>
        <v>0</v>
      </c>
      <c r="H171" s="125">
        <f>SUM(H151:H170)</f>
        <v>0</v>
      </c>
      <c r="I171" s="134">
        <f>SUM(I151:I170)</f>
        <v>0</v>
      </c>
      <c r="J171" s="126">
        <f t="shared" ref="J171:M171" si="11">SUM(J151:J170)</f>
        <v>0</v>
      </c>
      <c r="K171" s="135">
        <f t="shared" si="11"/>
        <v>0</v>
      </c>
      <c r="L171" s="136">
        <f t="shared" si="11"/>
        <v>0</v>
      </c>
      <c r="M171" s="137">
        <f t="shared" si="11"/>
        <v>0</v>
      </c>
      <c r="N171" s="109"/>
      <c r="O171" s="156">
        <f t="shared" ref="O171" si="12">SUM(O151:O170)</f>
        <v>0</v>
      </c>
    </row>
    <row r="172" spans="1:17" ht="29.15" x14ac:dyDescent="0.4">
      <c r="A172" s="208" t="s">
        <v>15</v>
      </c>
      <c r="B172" s="209"/>
      <c r="C172" s="123"/>
      <c r="D172" s="123"/>
      <c r="E172" s="127" t="s">
        <v>66</v>
      </c>
      <c r="F172" s="128"/>
      <c r="G172" s="127" t="s">
        <v>18</v>
      </c>
      <c r="H172" s="127" t="s">
        <v>18</v>
      </c>
      <c r="I172" s="128"/>
      <c r="J172" s="128"/>
      <c r="K172" s="128"/>
      <c r="L172" s="128"/>
      <c r="M172" s="128"/>
      <c r="N172" s="128"/>
      <c r="O172" s="157"/>
    </row>
    <row r="173" spans="1:17" ht="15" thickBot="1" x14ac:dyDescent="0.45">
      <c r="A173" s="225" t="s">
        <v>13</v>
      </c>
      <c r="B173" s="226"/>
      <c r="C173" s="158"/>
      <c r="D173" s="158"/>
      <c r="E173" s="159" t="str">
        <f t="shared" ref="E173" si="13">IF(E171&gt;=1,"Yes","No")</f>
        <v>No</v>
      </c>
      <c r="F173" s="158"/>
      <c r="G173" s="159" t="str">
        <f>IF(G171&gt;=1,"Yes","No")</f>
        <v>No</v>
      </c>
      <c r="H173" s="159" t="str">
        <f>IF(H171&gt;=1,"Yes","No")</f>
        <v>No</v>
      </c>
      <c r="I173" s="160"/>
      <c r="J173" s="160"/>
      <c r="K173" s="160"/>
      <c r="L173" s="160"/>
      <c r="M173" s="160"/>
      <c r="N173" s="158"/>
      <c r="O173" s="161"/>
    </row>
    <row r="174" spans="1:17" s="12" customFormat="1" ht="15" thickBot="1" x14ac:dyDescent="0.45">
      <c r="A174" s="162"/>
      <c r="B174" s="162"/>
      <c r="C174" s="162"/>
      <c r="D174" s="162"/>
      <c r="E174" s="162"/>
      <c r="F174" s="162"/>
      <c r="G174" s="162"/>
      <c r="H174" s="162"/>
      <c r="I174" s="163"/>
      <c r="J174" s="163"/>
      <c r="K174" s="163"/>
      <c r="L174" s="163"/>
      <c r="M174" s="163"/>
      <c r="N174" s="162"/>
      <c r="O174" s="162"/>
      <c r="P174" s="2"/>
    </row>
    <row r="175" spans="1:17" ht="18.45" x14ac:dyDescent="0.4">
      <c r="A175" s="233" t="s">
        <v>80</v>
      </c>
      <c r="B175" s="234"/>
      <c r="C175" s="234"/>
      <c r="D175" s="234"/>
      <c r="E175" s="234"/>
      <c r="F175" s="234"/>
      <c r="G175" s="234"/>
      <c r="H175" s="234"/>
      <c r="I175" s="234"/>
      <c r="J175" s="234"/>
      <c r="K175" s="234"/>
      <c r="L175" s="234"/>
      <c r="M175" s="234"/>
      <c r="N175" s="234"/>
      <c r="O175" s="235"/>
    </row>
    <row r="176" spans="1:17" x14ac:dyDescent="0.4">
      <c r="A176" s="118" t="s">
        <v>30</v>
      </c>
      <c r="B176" s="119">
        <f>'Weekly Menus'!B61</f>
        <v>0</v>
      </c>
      <c r="C176" s="119"/>
      <c r="D176" s="119"/>
      <c r="E176" s="50"/>
      <c r="F176" s="50"/>
      <c r="G176" s="50"/>
      <c r="H176" s="50"/>
      <c r="I176" s="50"/>
      <c r="J176" s="50"/>
      <c r="K176" s="50"/>
      <c r="L176" s="50"/>
      <c r="M176" s="50"/>
      <c r="N176" s="50"/>
      <c r="O176" s="51"/>
      <c r="P176" s="75"/>
      <c r="Q176" s="75"/>
    </row>
    <row r="177" spans="1:17" ht="15" thickBot="1" x14ac:dyDescent="0.45">
      <c r="A177" s="176"/>
      <c r="B177" s="177"/>
      <c r="C177" s="177"/>
      <c r="D177" s="177"/>
      <c r="E177" s="177"/>
      <c r="F177" s="177"/>
      <c r="G177" s="177"/>
      <c r="H177" s="177"/>
      <c r="I177" s="177"/>
      <c r="J177" s="177"/>
      <c r="K177" s="177"/>
      <c r="L177" s="177"/>
      <c r="M177" s="177"/>
      <c r="N177" s="177"/>
      <c r="O177" s="178"/>
      <c r="P177" s="75"/>
      <c r="Q177" s="75"/>
    </row>
    <row r="178" spans="1:17" ht="18.45" x14ac:dyDescent="0.5">
      <c r="A178" s="210" t="s">
        <v>75</v>
      </c>
      <c r="B178" s="211"/>
      <c r="C178" s="211"/>
      <c r="D178" s="211"/>
      <c r="E178" s="211"/>
      <c r="F178" s="211"/>
      <c r="G178" s="211"/>
      <c r="H178" s="211"/>
      <c r="I178" s="211"/>
      <c r="J178" s="211"/>
      <c r="K178" s="211"/>
      <c r="L178" s="211"/>
      <c r="M178" s="211"/>
      <c r="N178" s="211"/>
      <c r="O178" s="212"/>
    </row>
    <row r="179" spans="1:17" ht="45" customHeight="1" x14ac:dyDescent="0.4">
      <c r="A179" s="5" t="s">
        <v>12</v>
      </c>
      <c r="B179" s="4" t="s">
        <v>65</v>
      </c>
      <c r="C179" s="138" t="s">
        <v>70</v>
      </c>
      <c r="D179" s="138" t="s">
        <v>59</v>
      </c>
      <c r="E179" s="139" t="s">
        <v>67</v>
      </c>
      <c r="F179" s="196" t="s">
        <v>85</v>
      </c>
      <c r="G179" s="140" t="s">
        <v>2</v>
      </c>
      <c r="H179" s="141" t="s">
        <v>64</v>
      </c>
      <c r="I179" s="142" t="s">
        <v>33</v>
      </c>
      <c r="J179" s="143" t="s">
        <v>68</v>
      </c>
      <c r="K179" s="144" t="s">
        <v>69</v>
      </c>
      <c r="L179" s="145" t="s">
        <v>71</v>
      </c>
      <c r="M179" s="146" t="s">
        <v>5</v>
      </c>
      <c r="N179" s="147" t="s">
        <v>60</v>
      </c>
      <c r="O179" s="149" t="s">
        <v>61</v>
      </c>
    </row>
    <row r="180" spans="1:17" x14ac:dyDescent="0.4">
      <c r="A180" s="120">
        <f>'Weekly Menus'!G7</f>
        <v>0</v>
      </c>
      <c r="B180" s="96"/>
      <c r="C180" s="41"/>
      <c r="D180" s="41"/>
      <c r="E180" s="41"/>
      <c r="F180" s="41"/>
      <c r="G180" s="41"/>
      <c r="H180" s="115"/>
      <c r="I180" s="115"/>
      <c r="J180" s="116"/>
      <c r="K180" s="116"/>
      <c r="L180" s="116"/>
      <c r="M180" s="116"/>
      <c r="N180" s="117">
        <f>IF(I205+J205+K205+M205&gt;=2,I180+J180+K180+L180+M180,I180+J180+K180+M180)</f>
        <v>0</v>
      </c>
      <c r="O180" s="150">
        <f>IF(I205+J205+K205+M205&lt;2,L180," ")</f>
        <v>0</v>
      </c>
    </row>
    <row r="181" spans="1:17" x14ac:dyDescent="0.4">
      <c r="A181" s="120">
        <f>'Weekly Menus'!G8</f>
        <v>0</v>
      </c>
      <c r="B181" s="96"/>
      <c r="C181" s="41"/>
      <c r="D181" s="41"/>
      <c r="E181" s="41"/>
      <c r="F181" s="41"/>
      <c r="G181" s="41"/>
      <c r="H181" s="115"/>
      <c r="I181" s="115"/>
      <c r="J181" s="116"/>
      <c r="K181" s="116"/>
      <c r="L181" s="116"/>
      <c r="M181" s="116"/>
      <c r="N181" s="117">
        <f>IF(I205+J205+K205+M205&gt;=2,I181+J181+K181+L181+M181,I181+J181+K181+M181)</f>
        <v>0</v>
      </c>
      <c r="O181" s="150">
        <f>IF(I205+J205+K205+M205&lt;2,L181," ")</f>
        <v>0</v>
      </c>
    </row>
    <row r="182" spans="1:17" x14ac:dyDescent="0.4">
      <c r="A182" s="120">
        <f>'Weekly Menus'!G9</f>
        <v>0</v>
      </c>
      <c r="B182" s="96"/>
      <c r="C182" s="41"/>
      <c r="D182" s="41"/>
      <c r="E182" s="41"/>
      <c r="F182" s="41"/>
      <c r="G182" s="41"/>
      <c r="H182" s="115"/>
      <c r="I182" s="115"/>
      <c r="J182" s="116"/>
      <c r="K182" s="116"/>
      <c r="L182" s="116"/>
      <c r="M182" s="116"/>
      <c r="N182" s="117">
        <f>IF(I205+J205+K205+M205&gt;=2,I182+J182+K182+L182+M182,I182+J182+K182+M182)</f>
        <v>0</v>
      </c>
      <c r="O182" s="150">
        <f>IF(I205+J205+K205+M205&lt;2,L182," ")</f>
        <v>0</v>
      </c>
    </row>
    <row r="183" spans="1:17" x14ac:dyDescent="0.4">
      <c r="A183" s="120">
        <f>'Weekly Menus'!G10</f>
        <v>0</v>
      </c>
      <c r="B183" s="96"/>
      <c r="C183" s="41"/>
      <c r="D183" s="41"/>
      <c r="E183" s="41"/>
      <c r="F183" s="41"/>
      <c r="G183" s="41"/>
      <c r="H183" s="115"/>
      <c r="I183" s="115"/>
      <c r="J183" s="116"/>
      <c r="K183" s="116"/>
      <c r="L183" s="116"/>
      <c r="M183" s="116"/>
      <c r="N183" s="117">
        <f>IF(I205+J205+K205+M205&gt;=2,I183+J183+K183+L183+M183,I183+J183+K183+M183)</f>
        <v>0</v>
      </c>
      <c r="O183" s="150">
        <f>IF(I205+J205+K205+M205&lt;2,L183," ")</f>
        <v>0</v>
      </c>
    </row>
    <row r="184" spans="1:17" x14ac:dyDescent="0.4">
      <c r="A184" s="120">
        <f>'Weekly Menus'!G11</f>
        <v>0</v>
      </c>
      <c r="B184" s="96"/>
      <c r="C184" s="41"/>
      <c r="D184" s="41"/>
      <c r="E184" s="41"/>
      <c r="F184" s="41"/>
      <c r="G184" s="41"/>
      <c r="H184" s="115"/>
      <c r="I184" s="115"/>
      <c r="J184" s="116"/>
      <c r="K184" s="116"/>
      <c r="L184" s="116"/>
      <c r="M184" s="116"/>
      <c r="N184" s="117">
        <f>IF(I205+J205+K205+M205&gt;=2,I184+J184+K184+L184+M184,I184+J184+K184+M184)</f>
        <v>0</v>
      </c>
      <c r="O184" s="150">
        <f>IF(I205+J205+K205+M205&lt;2,L184," ")</f>
        <v>0</v>
      </c>
    </row>
    <row r="185" spans="1:17" x14ac:dyDescent="0.4">
      <c r="A185" s="120">
        <f>'Weekly Menus'!G12</f>
        <v>0</v>
      </c>
      <c r="B185" s="96"/>
      <c r="C185" s="41"/>
      <c r="D185" s="41"/>
      <c r="E185" s="41"/>
      <c r="F185" s="41"/>
      <c r="G185" s="41"/>
      <c r="H185" s="115"/>
      <c r="I185" s="115"/>
      <c r="J185" s="116"/>
      <c r="K185" s="116"/>
      <c r="L185" s="116"/>
      <c r="M185" s="116"/>
      <c r="N185" s="117">
        <f>IF(I205+J205+K205+M205&gt;=2,I185+J185+K185+L185+M185,I185+J185+K185+M185)</f>
        <v>0</v>
      </c>
      <c r="O185" s="150">
        <f>IF(I205+J205+K205+M205&lt;2,L185," ")</f>
        <v>0</v>
      </c>
    </row>
    <row r="186" spans="1:17" x14ac:dyDescent="0.4">
      <c r="A186" s="120">
        <f>'Weekly Menus'!G13</f>
        <v>0</v>
      </c>
      <c r="B186" s="97"/>
      <c r="C186" s="41"/>
      <c r="D186" s="41"/>
      <c r="E186" s="41"/>
      <c r="F186" s="41"/>
      <c r="G186" s="41"/>
      <c r="H186" s="115"/>
      <c r="I186" s="115"/>
      <c r="J186" s="116"/>
      <c r="K186" s="116"/>
      <c r="L186" s="116"/>
      <c r="M186" s="116"/>
      <c r="N186" s="117">
        <f>IF(I205+J205+K205+M205&gt;=2,I186+J186+K186+L186+M186,I186+J186+K186+M186)</f>
        <v>0</v>
      </c>
      <c r="O186" s="150">
        <f>IF(I205+J205+K205+M205&lt;2,L186," ")</f>
        <v>0</v>
      </c>
    </row>
    <row r="187" spans="1:17" x14ac:dyDescent="0.4">
      <c r="A187" s="120">
        <f>'Weekly Menus'!G14</f>
        <v>0</v>
      </c>
      <c r="B187" s="96"/>
      <c r="C187" s="41"/>
      <c r="D187" s="41"/>
      <c r="E187" s="41"/>
      <c r="F187" s="41"/>
      <c r="G187" s="41"/>
      <c r="H187" s="115"/>
      <c r="I187" s="115"/>
      <c r="J187" s="116"/>
      <c r="K187" s="116"/>
      <c r="L187" s="116"/>
      <c r="M187" s="116"/>
      <c r="N187" s="117">
        <f>IF(I205+J205+K205+M205&gt;=2,I187+J187+K187+L187+M187,I187+J187+K187+M187)</f>
        <v>0</v>
      </c>
      <c r="O187" s="150">
        <f>IF(I205+J205+K205+M205&lt;2,L187," ")</f>
        <v>0</v>
      </c>
    </row>
    <row r="188" spans="1:17" x14ac:dyDescent="0.4">
      <c r="A188" s="120">
        <f>'Weekly Menus'!G15</f>
        <v>0</v>
      </c>
      <c r="B188" s="96"/>
      <c r="C188" s="41"/>
      <c r="D188" s="41"/>
      <c r="E188" s="41"/>
      <c r="F188" s="41"/>
      <c r="G188" s="41"/>
      <c r="H188" s="115"/>
      <c r="I188" s="115"/>
      <c r="J188" s="116"/>
      <c r="K188" s="116"/>
      <c r="L188" s="116"/>
      <c r="M188" s="116"/>
      <c r="N188" s="117">
        <f>IF(I205+J205+K205+M205&gt;=2,I188+J188+K188+L188+M188,I188+J188+K188+M188)</f>
        <v>0</v>
      </c>
      <c r="O188" s="150">
        <f>IF(I205+J205+K205+M205&lt;2,L188," ")</f>
        <v>0</v>
      </c>
    </row>
    <row r="189" spans="1:17" x14ac:dyDescent="0.4">
      <c r="A189" s="120">
        <f>'Weekly Menus'!G16</f>
        <v>0</v>
      </c>
      <c r="B189" s="96"/>
      <c r="C189" s="41"/>
      <c r="D189" s="41"/>
      <c r="E189" s="41"/>
      <c r="F189" s="41"/>
      <c r="G189" s="41"/>
      <c r="H189" s="115"/>
      <c r="I189" s="115"/>
      <c r="J189" s="116"/>
      <c r="K189" s="116"/>
      <c r="L189" s="116"/>
      <c r="M189" s="116"/>
      <c r="N189" s="117">
        <f>IF(I205+J205+K205+M205&gt;=2,I189+J189+K189+L189+M189,I189+J189+K189+M189)</f>
        <v>0</v>
      </c>
      <c r="O189" s="150">
        <f>IF(I205+J205+K205+M205&lt;2,L189," ")</f>
        <v>0</v>
      </c>
    </row>
    <row r="190" spans="1:17" x14ac:dyDescent="0.4">
      <c r="A190" s="120">
        <f>'Weekly Menus'!G17</f>
        <v>0</v>
      </c>
      <c r="B190" s="98"/>
      <c r="C190" s="41"/>
      <c r="D190" s="41"/>
      <c r="E190" s="41"/>
      <c r="F190" s="41"/>
      <c r="G190" s="41"/>
      <c r="H190" s="115"/>
      <c r="I190" s="115"/>
      <c r="J190" s="116"/>
      <c r="K190" s="116"/>
      <c r="L190" s="116"/>
      <c r="M190" s="116"/>
      <c r="N190" s="117">
        <f>IF(I205+J205+K205+M205&gt;=2,I190+J190+K190+L190+M190,I190+J190+K190+M190)</f>
        <v>0</v>
      </c>
      <c r="O190" s="150">
        <f>IF(I205+J205+K205+M205&lt;2,L190," ")</f>
        <v>0</v>
      </c>
    </row>
    <row r="191" spans="1:17" x14ac:dyDescent="0.4">
      <c r="A191" s="120">
        <f>'Weekly Menus'!G18</f>
        <v>0</v>
      </c>
      <c r="B191" s="98"/>
      <c r="C191" s="41"/>
      <c r="D191" s="41"/>
      <c r="E191" s="41"/>
      <c r="F191" s="41"/>
      <c r="G191" s="41"/>
      <c r="H191" s="115"/>
      <c r="I191" s="115"/>
      <c r="J191" s="116"/>
      <c r="K191" s="116"/>
      <c r="L191" s="116"/>
      <c r="M191" s="116"/>
      <c r="N191" s="117">
        <f>IF(I205+J205+K205+M205&gt;=2,I191+J191+K191+L191+M191,I191+J191+K191+M191)</f>
        <v>0</v>
      </c>
      <c r="O191" s="150">
        <f>IF(I205+J205+K205+M205&lt;2,L191," ")</f>
        <v>0</v>
      </c>
    </row>
    <row r="192" spans="1:17" x14ac:dyDescent="0.4">
      <c r="A192" s="120">
        <f>'Weekly Menus'!G19</f>
        <v>0</v>
      </c>
      <c r="B192" s="98"/>
      <c r="C192" s="41"/>
      <c r="D192" s="41"/>
      <c r="E192" s="41"/>
      <c r="F192" s="41"/>
      <c r="G192" s="41"/>
      <c r="H192" s="115"/>
      <c r="I192" s="115"/>
      <c r="J192" s="116"/>
      <c r="K192" s="116"/>
      <c r="L192" s="116"/>
      <c r="M192" s="116"/>
      <c r="N192" s="117">
        <f>IF(I205+J205+K205+M205&gt;=2,I192+J192+K192+L192+M192,I192+J192+K192+M192)</f>
        <v>0</v>
      </c>
      <c r="O192" s="150">
        <f>IF(I205+J205+K205+M205&lt;2,L192," ")</f>
        <v>0</v>
      </c>
    </row>
    <row r="193" spans="1:15" x14ac:dyDescent="0.4">
      <c r="A193" s="120">
        <f>'Weekly Menus'!G20</f>
        <v>0</v>
      </c>
      <c r="B193" s="98"/>
      <c r="C193" s="41"/>
      <c r="D193" s="41"/>
      <c r="E193" s="41"/>
      <c r="F193" s="41"/>
      <c r="G193" s="41"/>
      <c r="H193" s="115"/>
      <c r="I193" s="115"/>
      <c r="J193" s="116"/>
      <c r="K193" s="116"/>
      <c r="L193" s="116"/>
      <c r="M193" s="116"/>
      <c r="N193" s="117">
        <f>IF(I205+J205+K205+M205&gt;=2,I193+J193+K193+L193+M193,I193+J193+K193+M193)</f>
        <v>0</v>
      </c>
      <c r="O193" s="150">
        <f>IF(I205+J205+K205+M205&lt;2,L193," ")</f>
        <v>0</v>
      </c>
    </row>
    <row r="194" spans="1:15" x14ac:dyDescent="0.4">
      <c r="A194" s="120">
        <f>'Weekly Menus'!G21</f>
        <v>0</v>
      </c>
      <c r="B194" s="98"/>
      <c r="C194" s="41"/>
      <c r="D194" s="41"/>
      <c r="E194" s="41"/>
      <c r="F194" s="41"/>
      <c r="G194" s="41"/>
      <c r="H194" s="115"/>
      <c r="I194" s="115"/>
      <c r="J194" s="116"/>
      <c r="K194" s="116"/>
      <c r="L194" s="116"/>
      <c r="M194" s="116"/>
      <c r="N194" s="117">
        <f>IF(I205+J205+K205+M205&gt;=2,I194+J194+K194+L194+M194,I194+J194+K194+M194)</f>
        <v>0</v>
      </c>
      <c r="O194" s="150">
        <f>IF(I205+J205+K205+M205&lt;2,L194," ")</f>
        <v>0</v>
      </c>
    </row>
    <row r="195" spans="1:15" x14ac:dyDescent="0.4">
      <c r="A195" s="120">
        <f>'Weekly Menus'!G22</f>
        <v>0</v>
      </c>
      <c r="B195" s="98"/>
      <c r="C195" s="41"/>
      <c r="D195" s="41"/>
      <c r="E195" s="41"/>
      <c r="F195" s="41"/>
      <c r="G195" s="41"/>
      <c r="H195" s="115"/>
      <c r="I195" s="115"/>
      <c r="J195" s="116"/>
      <c r="K195" s="116"/>
      <c r="L195" s="116"/>
      <c r="M195" s="116"/>
      <c r="N195" s="117">
        <f>IF(I205+J205+K205+M205&gt;=2,I195+J195+K195+L195+M195,I195+J195+K195+M195)</f>
        <v>0</v>
      </c>
      <c r="O195" s="150">
        <f>IF(I205+J205+K205+M205&lt;2,L195," ")</f>
        <v>0</v>
      </c>
    </row>
    <row r="196" spans="1:15" x14ac:dyDescent="0.4">
      <c r="A196" s="120">
        <f>'Weekly Menus'!G23</f>
        <v>0</v>
      </c>
      <c r="B196" s="98"/>
      <c r="C196" s="41"/>
      <c r="D196" s="41"/>
      <c r="E196" s="41"/>
      <c r="F196" s="41"/>
      <c r="G196" s="41"/>
      <c r="H196" s="115"/>
      <c r="I196" s="115"/>
      <c r="J196" s="116"/>
      <c r="K196" s="116"/>
      <c r="L196" s="116"/>
      <c r="M196" s="116"/>
      <c r="N196" s="117">
        <f>IF(I205+J205+K205+M205&gt;=2,I196+J196+K196+L196+M196,I196+J196+K196+M196)</f>
        <v>0</v>
      </c>
      <c r="O196" s="150">
        <f>IF(I205+J205+K205+M205&lt;2,L196," ")</f>
        <v>0</v>
      </c>
    </row>
    <row r="197" spans="1:15" x14ac:dyDescent="0.4">
      <c r="A197" s="120">
        <f>'Weekly Menus'!G24</f>
        <v>0</v>
      </c>
      <c r="B197" s="98"/>
      <c r="C197" s="41"/>
      <c r="D197" s="41"/>
      <c r="E197" s="41"/>
      <c r="F197" s="41"/>
      <c r="G197" s="41"/>
      <c r="H197" s="115"/>
      <c r="I197" s="115"/>
      <c r="J197" s="116"/>
      <c r="K197" s="116"/>
      <c r="L197" s="116"/>
      <c r="M197" s="116"/>
      <c r="N197" s="117">
        <f>IF(I205+J205+K205+M205&gt;=2,I197+J197+K197+L197+M197,I197+J197+K197+M197)</f>
        <v>0</v>
      </c>
      <c r="O197" s="150">
        <f>IF(I205+J205+K205+M205&lt;2,L197," ")</f>
        <v>0</v>
      </c>
    </row>
    <row r="198" spans="1:15" x14ac:dyDescent="0.4">
      <c r="A198" s="120">
        <f>'Weekly Menus'!G25</f>
        <v>0</v>
      </c>
      <c r="B198" s="98"/>
      <c r="C198" s="41"/>
      <c r="D198" s="41"/>
      <c r="E198" s="41"/>
      <c r="F198" s="41"/>
      <c r="G198" s="41"/>
      <c r="H198" s="115"/>
      <c r="I198" s="115"/>
      <c r="J198" s="116"/>
      <c r="K198" s="116"/>
      <c r="L198" s="116"/>
      <c r="M198" s="116"/>
      <c r="N198" s="117">
        <f>IF(I205+J205+K205+M205&gt;=2,I198+J198+K198+L198+M198,I198+J198+K198+M198)</f>
        <v>0</v>
      </c>
      <c r="O198" s="150">
        <f>IF(I205+J205+K205+M205&lt;2,L198," ")</f>
        <v>0</v>
      </c>
    </row>
    <row r="199" spans="1:15" x14ac:dyDescent="0.4">
      <c r="A199" s="120">
        <f>'Weekly Menus'!G26</f>
        <v>0</v>
      </c>
      <c r="B199" s="98"/>
      <c r="C199" s="41"/>
      <c r="D199" s="41"/>
      <c r="E199" s="41"/>
      <c r="F199" s="41"/>
      <c r="G199" s="41"/>
      <c r="H199" s="115"/>
      <c r="I199" s="115"/>
      <c r="J199" s="116"/>
      <c r="K199" s="116"/>
      <c r="L199" s="116"/>
      <c r="M199" s="116"/>
      <c r="N199" s="117">
        <f>IF(I205+J205+K205+M205&gt;=2,I199+J199+K199+L199+M199,I199+J199+K199+M199)</f>
        <v>0</v>
      </c>
      <c r="O199" s="150">
        <f>IF(I205+J205+K205+M205&lt;2,L199," ")</f>
        <v>0</v>
      </c>
    </row>
    <row r="200" spans="1:15" x14ac:dyDescent="0.4">
      <c r="A200" s="206" t="s">
        <v>17</v>
      </c>
      <c r="B200" s="207"/>
      <c r="C200" s="123"/>
      <c r="D200" s="124">
        <f>SUM(D180:D199)</f>
        <v>0</v>
      </c>
      <c r="E200" s="121">
        <f>SUM(E180:E199,C180:C199)</f>
        <v>0</v>
      </c>
      <c r="F200" s="121">
        <f>SUMIF(F180:F199,"yes",E180:E199)</f>
        <v>0</v>
      </c>
      <c r="G200" s="122">
        <f>SUM(G180:G199,N180:N199)</f>
        <v>0</v>
      </c>
      <c r="H200" s="125">
        <f>SUM(H180:H199)</f>
        <v>0</v>
      </c>
      <c r="I200" s="134">
        <f>SUM(I180:I199)</f>
        <v>0</v>
      </c>
      <c r="J200" s="126">
        <f t="shared" ref="J200:M200" si="14">SUM(J180:J199)</f>
        <v>0</v>
      </c>
      <c r="K200" s="135">
        <f t="shared" si="14"/>
        <v>0</v>
      </c>
      <c r="L200" s="136">
        <f t="shared" si="14"/>
        <v>0</v>
      </c>
      <c r="M200" s="137">
        <f t="shared" si="14"/>
        <v>0</v>
      </c>
      <c r="N200" s="109"/>
      <c r="O200" s="156">
        <f t="shared" ref="O200" si="15">SUM(O180:O199)</f>
        <v>0</v>
      </c>
    </row>
    <row r="201" spans="1:15" ht="29.15" x14ac:dyDescent="0.4">
      <c r="A201" s="208" t="s">
        <v>15</v>
      </c>
      <c r="B201" s="209"/>
      <c r="C201" s="123"/>
      <c r="D201" s="123"/>
      <c r="E201" s="127" t="s">
        <v>66</v>
      </c>
      <c r="F201" s="128"/>
      <c r="G201" s="127" t="s">
        <v>18</v>
      </c>
      <c r="H201" s="127" t="s">
        <v>18</v>
      </c>
      <c r="I201" s="128"/>
      <c r="J201" s="128"/>
      <c r="K201" s="128"/>
      <c r="L201" s="128"/>
      <c r="M201" s="128"/>
      <c r="N201" s="128"/>
      <c r="O201" s="157"/>
    </row>
    <row r="202" spans="1:15" ht="15" thickBot="1" x14ac:dyDescent="0.45">
      <c r="A202" s="225" t="s">
        <v>13</v>
      </c>
      <c r="B202" s="226"/>
      <c r="C202" s="158"/>
      <c r="D202" s="158"/>
      <c r="E202" s="159" t="str">
        <f t="shared" ref="E202" si="16">IF(E200&gt;=1,"Yes","No")</f>
        <v>No</v>
      </c>
      <c r="F202" s="158"/>
      <c r="G202" s="159" t="str">
        <f>IF(G200&gt;=1,"Yes","No")</f>
        <v>No</v>
      </c>
      <c r="H202" s="159" t="str">
        <f>IF(H200&gt;=1,"Yes","No")</f>
        <v>No</v>
      </c>
      <c r="I202" s="160"/>
      <c r="J202" s="160"/>
      <c r="K202" s="160"/>
      <c r="L202" s="160"/>
      <c r="M202" s="160"/>
      <c r="N202" s="158"/>
      <c r="O202" s="161"/>
    </row>
    <row r="203" spans="1:15" s="12" customFormat="1" ht="15" thickBot="1" x14ac:dyDescent="0.45">
      <c r="A203" s="162"/>
      <c r="B203" s="162"/>
      <c r="C203" s="162"/>
      <c r="D203" s="162"/>
      <c r="E203" s="162"/>
      <c r="F203" s="162"/>
      <c r="G203" s="162"/>
      <c r="H203" s="162"/>
      <c r="I203" s="163"/>
      <c r="J203" s="163"/>
      <c r="K203" s="163"/>
      <c r="L203" s="163"/>
      <c r="M203" s="163"/>
      <c r="N203" s="162"/>
      <c r="O203" s="162"/>
    </row>
    <row r="204" spans="1:15" ht="19.5" customHeight="1" x14ac:dyDescent="0.4">
      <c r="A204" s="233" t="s">
        <v>80</v>
      </c>
      <c r="B204" s="234"/>
      <c r="C204" s="234"/>
      <c r="D204" s="234"/>
      <c r="E204" s="234"/>
      <c r="F204" s="234"/>
      <c r="G204" s="234"/>
      <c r="H204" s="234"/>
      <c r="I204" s="234"/>
      <c r="J204" s="234"/>
      <c r="K204" s="234"/>
      <c r="L204" s="234"/>
      <c r="M204" s="234"/>
      <c r="N204" s="234"/>
      <c r="O204" s="235"/>
    </row>
    <row r="205" spans="1:15" x14ac:dyDescent="0.4">
      <c r="A205" s="227" t="s">
        <v>11</v>
      </c>
      <c r="B205" s="228"/>
      <c r="C205" s="190"/>
      <c r="D205" s="190"/>
      <c r="E205" s="164">
        <f t="shared" ref="E205:M205" si="17">SUM(E26,E55,E84,E113,E142,E171,E200)</f>
        <v>0</v>
      </c>
      <c r="F205" s="164">
        <f>SUM(F26,F55,F84,F113,F142,F171,F200)</f>
        <v>0</v>
      </c>
      <c r="G205" s="165">
        <f t="shared" si="17"/>
        <v>0</v>
      </c>
      <c r="H205" s="166">
        <f t="shared" si="17"/>
        <v>0</v>
      </c>
      <c r="I205" s="167">
        <f t="shared" si="17"/>
        <v>0</v>
      </c>
      <c r="J205" s="168">
        <f t="shared" si="17"/>
        <v>0</v>
      </c>
      <c r="K205" s="169">
        <f t="shared" si="17"/>
        <v>0</v>
      </c>
      <c r="L205" s="170">
        <f t="shared" si="17"/>
        <v>0</v>
      </c>
      <c r="M205" s="171">
        <f t="shared" si="17"/>
        <v>0</v>
      </c>
      <c r="N205" s="109"/>
      <c r="O205" s="172">
        <f>SUM(O26,O55,O84,O113,O142,O171,O200)</f>
        <v>0</v>
      </c>
    </row>
    <row r="206" spans="1:15" ht="29.15" x14ac:dyDescent="0.4">
      <c r="A206" s="229" t="s">
        <v>16</v>
      </c>
      <c r="B206" s="230"/>
      <c r="C206" s="191"/>
      <c r="D206" s="191"/>
      <c r="E206" s="111" t="s">
        <v>78</v>
      </c>
      <c r="F206" s="198" t="s">
        <v>87</v>
      </c>
      <c r="G206" s="111" t="s">
        <v>76</v>
      </c>
      <c r="H206" s="111" t="s">
        <v>76</v>
      </c>
      <c r="I206" s="109"/>
      <c r="J206" s="109"/>
      <c r="K206" s="109"/>
      <c r="L206" s="109"/>
      <c r="M206" s="109"/>
      <c r="N206" s="109"/>
      <c r="O206" s="173"/>
    </row>
    <row r="207" spans="1:15" ht="15" thickBot="1" x14ac:dyDescent="0.45">
      <c r="A207" s="231" t="s">
        <v>14</v>
      </c>
      <c r="B207" s="232"/>
      <c r="C207" s="192"/>
      <c r="D207" s="192"/>
      <c r="E207" s="1" t="str">
        <f>IF(AND(E205&gt;=12.5),"Yes","No")</f>
        <v>No</v>
      </c>
      <c r="F207" s="197" t="str">
        <f>IF(F205=0,"",IF(F205&gt;=((SUM(E6:E25,E35:E54,E64:E83,E93:E112,E122:E141,E151:E170,E180:E199))*0.8),"Yes","No"))</f>
        <v/>
      </c>
      <c r="G207" s="1" t="str">
        <f>IF(G205&gt;=7,"Yes","No")</f>
        <v>No</v>
      </c>
      <c r="H207" s="1" t="str">
        <f>IF(H205&gt;=7,"Yes","No")</f>
        <v>No</v>
      </c>
      <c r="I207" s="3"/>
      <c r="J207" s="3"/>
      <c r="K207" s="3"/>
      <c r="L207" s="3"/>
      <c r="M207" s="3"/>
      <c r="N207" s="3"/>
      <c r="O207" s="155"/>
    </row>
    <row r="209" spans="1:12" ht="15.75" customHeight="1" x14ac:dyDescent="0.4">
      <c r="A209" s="205" t="s">
        <v>72</v>
      </c>
      <c r="B209" s="205"/>
      <c r="C209" s="205"/>
      <c r="D209" s="205"/>
      <c r="E209" s="205"/>
      <c r="F209" s="205"/>
      <c r="G209" s="205"/>
      <c r="H209" s="205"/>
      <c r="I209" s="107"/>
      <c r="J209" s="107"/>
      <c r="K209" s="107"/>
      <c r="L209" s="107"/>
    </row>
    <row r="210" spans="1:12" x14ac:dyDescent="0.4">
      <c r="A210" s="205" t="s">
        <v>88</v>
      </c>
      <c r="B210" s="205"/>
      <c r="C210" s="205"/>
      <c r="D210" s="205"/>
      <c r="E210" s="205"/>
      <c r="F210" s="205"/>
      <c r="G210" s="205"/>
      <c r="H210" s="205"/>
      <c r="I210" s="27"/>
      <c r="J210" s="27"/>
    </row>
    <row r="211" spans="1:12" ht="31.5" customHeight="1" x14ac:dyDescent="0.4">
      <c r="A211" s="205" t="s">
        <v>86</v>
      </c>
      <c r="B211" s="205"/>
      <c r="C211" s="205"/>
      <c r="D211" s="205"/>
      <c r="E211" s="205"/>
      <c r="F211" s="205"/>
      <c r="G211" s="205"/>
      <c r="H211" s="205"/>
    </row>
    <row r="212" spans="1:12" x14ac:dyDescent="0.4">
      <c r="A212" s="189"/>
      <c r="B212" s="189"/>
      <c r="C212" s="189"/>
      <c r="D212" s="189"/>
      <c r="E212" s="189"/>
      <c r="F212" s="194"/>
      <c r="G212" s="189"/>
      <c r="H212" s="189"/>
    </row>
  </sheetData>
  <sheetProtection algorithmName="SHA-512" hashValue="v8Uf7lkvZ1T55bxCVrvdu/Avo9Hut8PAUvAAucSdFCcetCQqtdFJEe4tAqH3qUA/yBNc4h0hpVSAcn0jkNM72A==" saltValue="HXr/xsg0l9p5PBoJG3iH4w==" spinCount="100000" sheet="1" objects="1" scenarios="1" selectLockedCells="1"/>
  <mergeCells count="42">
    <mergeCell ref="A1:O1"/>
    <mergeCell ref="A207:B207"/>
    <mergeCell ref="A206:B206"/>
    <mergeCell ref="A205:B205"/>
    <mergeCell ref="A26:B26"/>
    <mergeCell ref="A27:B27"/>
    <mergeCell ref="A28:B28"/>
    <mergeCell ref="A55:B55"/>
    <mergeCell ref="A144:B144"/>
    <mergeCell ref="A143:B143"/>
    <mergeCell ref="A142:B142"/>
    <mergeCell ref="A115:B115"/>
    <mergeCell ref="A114:B114"/>
    <mergeCell ref="A113:B113"/>
    <mergeCell ref="A57:B57"/>
    <mergeCell ref="A56:B56"/>
    <mergeCell ref="A33:O33"/>
    <mergeCell ref="A30:O30"/>
    <mergeCell ref="A4:O4"/>
    <mergeCell ref="A85:B85"/>
    <mergeCell ref="A84:B84"/>
    <mergeCell ref="A91:O91"/>
    <mergeCell ref="A88:O88"/>
    <mergeCell ref="A86:B86"/>
    <mergeCell ref="A62:O62"/>
    <mergeCell ref="A59:O59"/>
    <mergeCell ref="A117:O117"/>
    <mergeCell ref="A146:O146"/>
    <mergeCell ref="A149:O149"/>
    <mergeCell ref="A171:B171"/>
    <mergeCell ref="A172:B172"/>
    <mergeCell ref="A211:H211"/>
    <mergeCell ref="A209:H209"/>
    <mergeCell ref="A210:H210"/>
    <mergeCell ref="A204:O204"/>
    <mergeCell ref="A120:O120"/>
    <mergeCell ref="A173:B173"/>
    <mergeCell ref="A175:O175"/>
    <mergeCell ref="A178:O178"/>
    <mergeCell ref="A200:B200"/>
    <mergeCell ref="A201:B201"/>
    <mergeCell ref="A202:B202"/>
  </mergeCells>
  <dataValidations count="1">
    <dataValidation type="list" allowBlank="1" showInputMessage="1" showErrorMessage="1" sqref="F6:F25 F35:F54 F64:F83 F93:F112 F122:F141 F151:F170 F180:F199" xr:uid="{00000000-0002-0000-0300-000000000000}">
      <formula1>$V$7:$V$8</formula1>
    </dataValidation>
  </dataValidations>
  <printOptions horizontalCentered="1" verticalCentered="1"/>
  <pageMargins left="0.5" right="0.5" top="0.5" bottom="0.5" header="0.3" footer="0.3"/>
  <pageSetup scale="73" fitToWidth="0" fitToHeight="0" orientation="landscape" r:id="rId1"/>
  <rowBreaks count="6" manualBreakCount="6">
    <brk id="29" max="16383" man="1"/>
    <brk id="58" max="16383" man="1"/>
    <brk id="87" max="16383" man="1"/>
    <brk id="116" max="16383" man="1"/>
    <brk id="145" max="14" man="1"/>
    <brk id="17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66"/>
  <sheetViews>
    <sheetView showZeros="0" zoomScaleNormal="100" workbookViewId="0">
      <selection activeCell="E3" sqref="E3"/>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236" t="s">
        <v>81</v>
      </c>
      <c r="B1" s="237"/>
      <c r="C1" s="237"/>
      <c r="D1" s="237"/>
      <c r="E1" s="237"/>
      <c r="F1" s="237"/>
      <c r="G1" s="237"/>
      <c r="H1" s="237"/>
      <c r="I1" s="237"/>
      <c r="J1" s="237"/>
      <c r="K1" s="237"/>
      <c r="L1" s="237"/>
      <c r="M1" s="237"/>
      <c r="N1" s="237"/>
      <c r="O1" s="237"/>
      <c r="P1" s="237"/>
      <c r="Q1" s="237"/>
      <c r="R1" s="237"/>
      <c r="S1" s="237"/>
      <c r="T1" s="237"/>
      <c r="U1" s="237"/>
      <c r="V1" s="237"/>
      <c r="W1" s="237"/>
      <c r="X1" s="237"/>
      <c r="Y1" s="237"/>
      <c r="Z1" s="238"/>
    </row>
    <row r="2" spans="1:26" s="12" customFormat="1" ht="15" customHeight="1" x14ac:dyDescent="0.4">
      <c r="A2" s="42"/>
      <c r="B2" s="43"/>
      <c r="C2" s="43"/>
      <c r="D2" s="43"/>
      <c r="E2" s="43"/>
      <c r="F2" s="43"/>
      <c r="G2" s="43"/>
      <c r="H2" s="43"/>
      <c r="I2" s="43"/>
      <c r="J2" s="43"/>
      <c r="K2" s="43"/>
      <c r="L2" s="43"/>
      <c r="M2" s="43"/>
      <c r="N2" s="44"/>
      <c r="O2" s="44"/>
      <c r="P2" s="44"/>
      <c r="Q2" s="45"/>
      <c r="R2" s="45"/>
      <c r="S2" s="45"/>
      <c r="T2" s="45"/>
      <c r="U2" s="45"/>
      <c r="V2" s="45"/>
      <c r="W2" s="45"/>
      <c r="X2" s="45"/>
      <c r="Y2" s="45"/>
      <c r="Z2" s="46"/>
    </row>
    <row r="3" spans="1:26" ht="15" customHeight="1" x14ac:dyDescent="0.4">
      <c r="A3" s="101" t="s">
        <v>50</v>
      </c>
      <c r="B3" s="85" t="s">
        <v>6</v>
      </c>
      <c r="C3" s="86"/>
      <c r="D3" s="87"/>
      <c r="E3" s="86"/>
      <c r="F3" s="49"/>
      <c r="G3" s="50"/>
      <c r="H3" s="50"/>
      <c r="I3" s="50"/>
      <c r="J3" s="50"/>
      <c r="K3" s="43"/>
      <c r="L3" s="43"/>
      <c r="M3" s="43"/>
      <c r="N3" s="44"/>
      <c r="O3" s="44"/>
      <c r="P3" s="44"/>
      <c r="Q3" s="50"/>
      <c r="R3" s="50"/>
      <c r="S3" s="50"/>
      <c r="T3" s="50"/>
      <c r="U3" s="50"/>
      <c r="V3" s="50"/>
      <c r="W3" s="50"/>
      <c r="X3" s="50"/>
      <c r="Y3" s="50"/>
      <c r="Z3" s="51"/>
    </row>
    <row r="4" spans="1:26" ht="15" customHeight="1" x14ac:dyDescent="0.4">
      <c r="A4" s="101"/>
      <c r="B4" s="86"/>
      <c r="C4" s="86"/>
      <c r="D4" s="86"/>
      <c r="E4" s="49"/>
      <c r="F4" s="49"/>
      <c r="G4" s="49"/>
      <c r="H4" s="48"/>
      <c r="I4" s="49"/>
      <c r="J4" s="43"/>
      <c r="K4" s="43"/>
      <c r="L4" s="43"/>
      <c r="M4" s="43"/>
      <c r="N4" s="44"/>
      <c r="O4" s="44"/>
      <c r="P4" s="44"/>
      <c r="Q4" s="50"/>
      <c r="R4" s="50"/>
      <c r="S4" s="50"/>
      <c r="T4" s="50"/>
      <c r="U4" s="50"/>
      <c r="V4" s="50"/>
      <c r="W4" s="50"/>
      <c r="X4" s="50"/>
      <c r="Y4" s="50"/>
      <c r="Z4" s="51"/>
    </row>
    <row r="5" spans="1:26" ht="15" customHeight="1" thickBot="1" x14ac:dyDescent="0.45">
      <c r="A5" s="101" t="s">
        <v>46</v>
      </c>
      <c r="B5" s="86"/>
      <c r="C5" s="86"/>
      <c r="D5" s="86"/>
      <c r="E5" s="86"/>
      <c r="F5" s="49"/>
      <c r="G5" s="49"/>
      <c r="H5" s="48"/>
      <c r="I5" s="49"/>
      <c r="J5" s="43"/>
      <c r="K5" s="43"/>
      <c r="L5" s="43"/>
      <c r="M5" s="43"/>
      <c r="N5" s="44"/>
      <c r="O5" s="44"/>
      <c r="P5" s="44"/>
      <c r="Q5" s="50"/>
      <c r="R5" s="50"/>
      <c r="S5" s="50"/>
      <c r="T5" s="50"/>
      <c r="U5" s="50"/>
      <c r="V5" s="50"/>
      <c r="W5" s="50"/>
      <c r="X5" s="50"/>
      <c r="Y5" s="50"/>
      <c r="Z5" s="51"/>
    </row>
    <row r="6" spans="1:26" ht="15" customHeight="1" thickBot="1" x14ac:dyDescent="0.45">
      <c r="A6" s="101"/>
      <c r="B6" s="86"/>
      <c r="C6" s="86"/>
      <c r="D6" s="86"/>
      <c r="E6" s="239" t="s">
        <v>41</v>
      </c>
      <c r="F6" s="240"/>
      <c r="G6" s="240"/>
      <c r="H6" s="240"/>
      <c r="I6" s="240"/>
      <c r="J6" s="240"/>
      <c r="K6" s="240"/>
      <c r="L6" s="240"/>
      <c r="M6" s="241"/>
      <c r="N6" s="43"/>
      <c r="O6" s="43"/>
      <c r="P6" s="242" t="s">
        <v>43</v>
      </c>
      <c r="Q6" s="243"/>
      <c r="R6" s="243"/>
      <c r="S6" s="243"/>
      <c r="T6" s="243"/>
      <c r="U6" s="243"/>
      <c r="V6" s="243"/>
      <c r="W6" s="243"/>
      <c r="X6" s="244"/>
      <c r="Y6" s="50"/>
      <c r="Z6" s="51"/>
    </row>
    <row r="7" spans="1:26" ht="15" customHeight="1" x14ac:dyDescent="0.45">
      <c r="A7" s="99" t="s">
        <v>55</v>
      </c>
      <c r="B7" s="100"/>
      <c r="C7" s="100"/>
      <c r="D7" s="102"/>
      <c r="E7" s="245"/>
      <c r="F7" s="246"/>
      <c r="G7" s="246"/>
      <c r="H7" s="249" t="s">
        <v>40</v>
      </c>
      <c r="I7" s="249"/>
      <c r="J7" s="251" t="s">
        <v>19</v>
      </c>
      <c r="K7" s="251"/>
      <c r="L7" s="251" t="s">
        <v>20</v>
      </c>
      <c r="M7" s="253"/>
      <c r="N7" s="53"/>
      <c r="O7" s="54"/>
      <c r="P7" s="255"/>
      <c r="Q7" s="256"/>
      <c r="R7" s="257"/>
      <c r="S7" s="261" t="s">
        <v>42</v>
      </c>
      <c r="T7" s="261"/>
      <c r="U7" s="261" t="s">
        <v>19</v>
      </c>
      <c r="V7" s="261"/>
      <c r="W7" s="261" t="s">
        <v>20</v>
      </c>
      <c r="X7" s="263"/>
      <c r="Y7" s="50"/>
      <c r="Z7" s="51"/>
    </row>
    <row r="8" spans="1:26" ht="15" customHeight="1" x14ac:dyDescent="0.45">
      <c r="A8" s="99" t="s">
        <v>58</v>
      </c>
      <c r="B8" s="100"/>
      <c r="C8" s="100"/>
      <c r="D8" s="102"/>
      <c r="E8" s="247"/>
      <c r="F8" s="248"/>
      <c r="G8" s="248"/>
      <c r="H8" s="250"/>
      <c r="I8" s="250"/>
      <c r="J8" s="252"/>
      <c r="K8" s="252"/>
      <c r="L8" s="252"/>
      <c r="M8" s="254"/>
      <c r="N8" s="55"/>
      <c r="O8" s="55"/>
      <c r="P8" s="258"/>
      <c r="Q8" s="259"/>
      <c r="R8" s="260"/>
      <c r="S8" s="262"/>
      <c r="T8" s="262"/>
      <c r="U8" s="262"/>
      <c r="V8" s="262"/>
      <c r="W8" s="262"/>
      <c r="X8" s="264"/>
      <c r="Y8" s="50"/>
      <c r="Z8" s="51"/>
    </row>
    <row r="9" spans="1:26" ht="15" customHeight="1" x14ac:dyDescent="0.4">
      <c r="A9" s="101"/>
      <c r="B9" s="86"/>
      <c r="C9" s="86"/>
      <c r="D9" s="86"/>
      <c r="E9" s="265" t="s">
        <v>37</v>
      </c>
      <c r="F9" s="266"/>
      <c r="G9" s="266"/>
      <c r="H9" s="267" t="s">
        <v>73</v>
      </c>
      <c r="I9" s="267"/>
      <c r="J9" s="268"/>
      <c r="K9" s="268"/>
      <c r="L9" s="269"/>
      <c r="M9" s="270"/>
      <c r="N9" s="55"/>
      <c r="O9" s="55"/>
      <c r="P9" s="271" t="s">
        <v>37</v>
      </c>
      <c r="Q9" s="272"/>
      <c r="R9" s="272"/>
      <c r="S9" s="267" t="s">
        <v>73</v>
      </c>
      <c r="T9" s="267"/>
      <c r="U9" s="273"/>
      <c r="V9" s="274"/>
      <c r="W9" s="273"/>
      <c r="X9" s="275"/>
      <c r="Y9" s="50"/>
      <c r="Z9" s="51"/>
    </row>
    <row r="10" spans="1:26" ht="15" customHeight="1" x14ac:dyDescent="0.4">
      <c r="A10" s="103"/>
      <c r="B10" s="104"/>
      <c r="C10" s="104"/>
      <c r="D10" s="104"/>
      <c r="E10" s="265" t="s">
        <v>38</v>
      </c>
      <c r="F10" s="266"/>
      <c r="G10" s="266"/>
      <c r="H10" s="286"/>
      <c r="I10" s="286"/>
      <c r="J10" s="268"/>
      <c r="K10" s="268"/>
      <c r="L10" s="269"/>
      <c r="M10" s="270"/>
      <c r="N10" s="55"/>
      <c r="O10" s="55"/>
      <c r="P10" s="271" t="s">
        <v>38</v>
      </c>
      <c r="Q10" s="272"/>
      <c r="R10" s="272"/>
      <c r="S10" s="288"/>
      <c r="T10" s="289"/>
      <c r="U10" s="273"/>
      <c r="V10" s="274"/>
      <c r="W10" s="273"/>
      <c r="X10" s="275"/>
      <c r="Y10" s="50"/>
      <c r="Z10" s="51"/>
    </row>
    <row r="11" spans="1:26" ht="15" customHeight="1" thickBot="1" x14ac:dyDescent="0.45">
      <c r="A11" s="103"/>
      <c r="B11" s="104"/>
      <c r="C11" s="104"/>
      <c r="D11" s="104"/>
      <c r="E11" s="276" t="s">
        <v>39</v>
      </c>
      <c r="F11" s="277"/>
      <c r="G11" s="277"/>
      <c r="H11" s="287"/>
      <c r="I11" s="287"/>
      <c r="J11" s="278"/>
      <c r="K11" s="278"/>
      <c r="L11" s="279"/>
      <c r="M11" s="280"/>
      <c r="N11" s="55"/>
      <c r="O11" s="55"/>
      <c r="P11" s="281" t="s">
        <v>39</v>
      </c>
      <c r="Q11" s="282"/>
      <c r="R11" s="282"/>
      <c r="S11" s="290"/>
      <c r="T11" s="291"/>
      <c r="U11" s="283"/>
      <c r="V11" s="284"/>
      <c r="W11" s="283"/>
      <c r="X11" s="285"/>
      <c r="Y11" s="50"/>
      <c r="Z11" s="51"/>
    </row>
    <row r="12" spans="1:26" ht="15" customHeight="1" thickBot="1" x14ac:dyDescent="0.45">
      <c r="A12" s="57"/>
      <c r="B12" s="58"/>
      <c r="C12" s="58"/>
      <c r="D12" s="58"/>
      <c r="E12" s="58"/>
      <c r="F12" s="58"/>
      <c r="G12" s="58"/>
      <c r="H12" s="58"/>
      <c r="I12" s="58"/>
      <c r="J12" s="58"/>
      <c r="K12" s="58"/>
      <c r="L12" s="59"/>
      <c r="M12" s="59"/>
      <c r="N12" s="60"/>
      <c r="O12" s="60"/>
      <c r="P12" s="60"/>
      <c r="Q12" s="50"/>
      <c r="R12" s="50"/>
      <c r="S12" s="50"/>
      <c r="T12" s="50"/>
      <c r="U12" s="50"/>
      <c r="V12" s="50"/>
      <c r="W12" s="50"/>
      <c r="X12" s="50"/>
      <c r="Y12" s="50"/>
      <c r="Z12" s="51"/>
    </row>
    <row r="13" spans="1:26" ht="15" customHeight="1" x14ac:dyDescent="0.4">
      <c r="A13" s="308" t="s">
        <v>57</v>
      </c>
      <c r="B13" s="310" t="s">
        <v>21</v>
      </c>
      <c r="C13" s="312" t="s">
        <v>31</v>
      </c>
      <c r="D13" s="314" t="s">
        <v>29</v>
      </c>
      <c r="E13" s="249"/>
      <c r="F13" s="315"/>
      <c r="G13" s="316" t="s">
        <v>32</v>
      </c>
      <c r="H13" s="317"/>
      <c r="I13" s="317"/>
      <c r="J13" s="317"/>
      <c r="K13" s="317"/>
      <c r="L13" s="317"/>
      <c r="M13" s="317"/>
      <c r="N13" s="317"/>
      <c r="O13" s="317"/>
      <c r="P13" s="318"/>
      <c r="Q13" s="319" t="s">
        <v>22</v>
      </c>
      <c r="R13" s="293"/>
      <c r="S13" s="320"/>
      <c r="T13" s="292" t="s">
        <v>23</v>
      </c>
      <c r="U13" s="293"/>
      <c r="V13" s="294"/>
      <c r="W13" s="298" t="s">
        <v>24</v>
      </c>
      <c r="X13" s="249"/>
      <c r="Y13" s="249"/>
      <c r="Z13" s="299"/>
    </row>
    <row r="14" spans="1:26" ht="75" customHeight="1" x14ac:dyDescent="0.4">
      <c r="A14" s="309"/>
      <c r="B14" s="311"/>
      <c r="C14" s="313"/>
      <c r="D14" s="61" t="s">
        <v>25</v>
      </c>
      <c r="E14" s="62" t="s">
        <v>26</v>
      </c>
      <c r="F14" s="63" t="s">
        <v>27</v>
      </c>
      <c r="G14" s="64" t="s">
        <v>0</v>
      </c>
      <c r="H14" s="65" t="s">
        <v>1</v>
      </c>
      <c r="I14" s="65" t="s">
        <v>2</v>
      </c>
      <c r="J14" s="66" t="s">
        <v>33</v>
      </c>
      <c r="K14" s="66" t="s">
        <v>34</v>
      </c>
      <c r="L14" s="66" t="s">
        <v>3</v>
      </c>
      <c r="M14" s="66" t="s">
        <v>4</v>
      </c>
      <c r="N14" s="66" t="s">
        <v>5</v>
      </c>
      <c r="O14" s="66" t="s">
        <v>35</v>
      </c>
      <c r="P14" s="67" t="s">
        <v>36</v>
      </c>
      <c r="Q14" s="321"/>
      <c r="R14" s="296"/>
      <c r="S14" s="322"/>
      <c r="T14" s="295"/>
      <c r="U14" s="296"/>
      <c r="V14" s="297"/>
      <c r="W14" s="300"/>
      <c r="X14" s="250"/>
      <c r="Y14" s="250"/>
      <c r="Z14" s="301"/>
    </row>
    <row r="15" spans="1:26" ht="24" customHeight="1" x14ac:dyDescent="0.4">
      <c r="A15" s="68">
        <f>'Weekly Menus'!A7</f>
        <v>0</v>
      </c>
      <c r="B15" s="88"/>
      <c r="C15" s="108">
        <f>'K-8'!B6</f>
        <v>0</v>
      </c>
      <c r="D15" s="90"/>
      <c r="E15" s="91"/>
      <c r="F15" s="92"/>
      <c r="G15" s="69"/>
      <c r="H15" s="70">
        <f>'K-8'!E6+'K-8'!C6</f>
        <v>0</v>
      </c>
      <c r="I15" s="70">
        <f>'K-8'!G6+'K-8'!N6</f>
        <v>0</v>
      </c>
      <c r="J15" s="70">
        <f>'K-8'!I6</f>
        <v>0</v>
      </c>
      <c r="K15" s="70">
        <f>'K-8'!J6</f>
        <v>0</v>
      </c>
      <c r="L15" s="70">
        <f>'K-8'!K6</f>
        <v>0</v>
      </c>
      <c r="M15" s="70" t="str">
        <f>IF('K-8'!I205+'K-8'!J205+'K-8'!K205+'K-8'!M205&gt;=2,'K-8'!L6," ")</f>
        <v xml:space="preserve"> </v>
      </c>
      <c r="N15" s="70">
        <f>'K-8'!M6</f>
        <v>0</v>
      </c>
      <c r="O15" s="70"/>
      <c r="P15" s="71"/>
      <c r="Q15" s="302"/>
      <c r="R15" s="302"/>
      <c r="S15" s="303"/>
      <c r="T15" s="304"/>
      <c r="U15" s="302"/>
      <c r="V15" s="303"/>
      <c r="W15" s="305"/>
      <c r="X15" s="306"/>
      <c r="Y15" s="306"/>
      <c r="Z15" s="307"/>
    </row>
    <row r="16" spans="1:26" ht="24" customHeight="1" x14ac:dyDescent="0.4">
      <c r="A16" s="68">
        <f>'Weekly Menus'!A8</f>
        <v>0</v>
      </c>
      <c r="B16" s="88"/>
      <c r="C16" s="108">
        <f>'K-8'!B7</f>
        <v>0</v>
      </c>
      <c r="D16" s="90"/>
      <c r="E16" s="91"/>
      <c r="F16" s="92"/>
      <c r="G16" s="69"/>
      <c r="H16" s="70">
        <f>'K-8'!E7+'K-8'!C7</f>
        <v>0</v>
      </c>
      <c r="I16" s="70">
        <f>'K-8'!G7+'K-8'!N7</f>
        <v>0</v>
      </c>
      <c r="J16" s="70">
        <f>'K-8'!I7</f>
        <v>0</v>
      </c>
      <c r="K16" s="70">
        <f>'K-8'!J7</f>
        <v>0</v>
      </c>
      <c r="L16" s="70">
        <f>'K-8'!K7</f>
        <v>0</v>
      </c>
      <c r="M16" s="70" t="str">
        <f>IF('K-8'!I205+'K-8'!J205+'K-8'!K205+'K-8'!M205&gt;=2,'K-8'!L7," ")</f>
        <v xml:space="preserve"> </v>
      </c>
      <c r="N16" s="70">
        <f>'K-8'!M7</f>
        <v>0</v>
      </c>
      <c r="O16" s="70"/>
      <c r="P16" s="71"/>
      <c r="Q16" s="302"/>
      <c r="R16" s="302"/>
      <c r="S16" s="303"/>
      <c r="T16" s="304"/>
      <c r="U16" s="302"/>
      <c r="V16" s="303"/>
      <c r="W16" s="305"/>
      <c r="X16" s="306"/>
      <c r="Y16" s="306"/>
      <c r="Z16" s="307"/>
    </row>
    <row r="17" spans="1:26" ht="24" customHeight="1" x14ac:dyDescent="0.4">
      <c r="A17" s="68">
        <f>'Weekly Menus'!A9</f>
        <v>0</v>
      </c>
      <c r="B17" s="88"/>
      <c r="C17" s="108">
        <f>'K-8'!B8</f>
        <v>0</v>
      </c>
      <c r="D17" s="90"/>
      <c r="E17" s="91"/>
      <c r="F17" s="92"/>
      <c r="G17" s="69"/>
      <c r="H17" s="70">
        <f>'K-8'!E8+'K-8'!C8</f>
        <v>0</v>
      </c>
      <c r="I17" s="70">
        <f>'K-8'!G8+'K-8'!N8</f>
        <v>0</v>
      </c>
      <c r="J17" s="70">
        <f>'K-8'!I8</f>
        <v>0</v>
      </c>
      <c r="K17" s="70">
        <f>'K-8'!J8</f>
        <v>0</v>
      </c>
      <c r="L17" s="70">
        <f>'K-8'!K8</f>
        <v>0</v>
      </c>
      <c r="M17" s="70" t="str">
        <f>IF('K-8'!I205+'K-8'!J205+'K-8'!K205+'K-8'!M205&gt;=2,'K-8'!L8," ")</f>
        <v xml:space="preserve"> </v>
      </c>
      <c r="N17" s="70">
        <f>'K-8'!M8</f>
        <v>0</v>
      </c>
      <c r="O17" s="70"/>
      <c r="P17" s="71"/>
      <c r="Q17" s="302"/>
      <c r="R17" s="302"/>
      <c r="S17" s="303"/>
      <c r="T17" s="304"/>
      <c r="U17" s="302"/>
      <c r="V17" s="303"/>
      <c r="W17" s="305"/>
      <c r="X17" s="306"/>
      <c r="Y17" s="306"/>
      <c r="Z17" s="307"/>
    </row>
    <row r="18" spans="1:26" ht="24" customHeight="1" x14ac:dyDescent="0.4">
      <c r="A18" s="68">
        <f>'Weekly Menus'!A10</f>
        <v>0</v>
      </c>
      <c r="B18" s="88"/>
      <c r="C18" s="108">
        <f>'K-8'!B9</f>
        <v>0</v>
      </c>
      <c r="D18" s="90"/>
      <c r="E18" s="91"/>
      <c r="F18" s="92"/>
      <c r="G18" s="69"/>
      <c r="H18" s="70">
        <f>'K-8'!E9+'K-8'!C9</f>
        <v>0</v>
      </c>
      <c r="I18" s="70">
        <f>'K-8'!G9+'K-8'!N9</f>
        <v>0</v>
      </c>
      <c r="J18" s="70">
        <f>'K-8'!I9</f>
        <v>0</v>
      </c>
      <c r="K18" s="70">
        <f>'K-8'!J9</f>
        <v>0</v>
      </c>
      <c r="L18" s="70">
        <f>'K-8'!K9</f>
        <v>0</v>
      </c>
      <c r="M18" s="70" t="str">
        <f>IF('K-8'!I205+'K-8'!J205+'K-8'!K205+'K-8'!M205&gt;=2,'K-8'!L9," ")</f>
        <v xml:space="preserve"> </v>
      </c>
      <c r="N18" s="70">
        <f>'K-8'!M9</f>
        <v>0</v>
      </c>
      <c r="O18" s="70"/>
      <c r="P18" s="71"/>
      <c r="Q18" s="302"/>
      <c r="R18" s="302"/>
      <c r="S18" s="303"/>
      <c r="T18" s="304"/>
      <c r="U18" s="302"/>
      <c r="V18" s="303"/>
      <c r="W18" s="305"/>
      <c r="X18" s="306"/>
      <c r="Y18" s="306"/>
      <c r="Z18" s="307"/>
    </row>
    <row r="19" spans="1:26" ht="24" customHeight="1" x14ac:dyDescent="0.4">
      <c r="A19" s="68">
        <f>'Weekly Menus'!A11</f>
        <v>0</v>
      </c>
      <c r="B19" s="88"/>
      <c r="C19" s="108">
        <f>'K-8'!B10</f>
        <v>0</v>
      </c>
      <c r="D19" s="90"/>
      <c r="E19" s="91"/>
      <c r="F19" s="92"/>
      <c r="G19" s="69"/>
      <c r="H19" s="70">
        <f>'K-8'!E10+'K-8'!C10</f>
        <v>0</v>
      </c>
      <c r="I19" s="70">
        <f>'K-8'!G10+'K-8'!N10</f>
        <v>0</v>
      </c>
      <c r="J19" s="70">
        <f>'K-8'!I10</f>
        <v>0</v>
      </c>
      <c r="K19" s="70">
        <f>'K-8'!J10</f>
        <v>0</v>
      </c>
      <c r="L19" s="70">
        <f>'K-8'!K10</f>
        <v>0</v>
      </c>
      <c r="M19" s="70" t="str">
        <f>IF('K-8'!I205+'K-8'!J205+'K-8'!K205+'K-8'!M205&gt;=2,'K-8'!L10," ")</f>
        <v xml:space="preserve"> </v>
      </c>
      <c r="N19" s="70">
        <f>'K-8'!M10</f>
        <v>0</v>
      </c>
      <c r="O19" s="70"/>
      <c r="P19" s="71"/>
      <c r="Q19" s="302"/>
      <c r="R19" s="302"/>
      <c r="S19" s="303"/>
      <c r="T19" s="304"/>
      <c r="U19" s="302"/>
      <c r="V19" s="303"/>
      <c r="W19" s="305"/>
      <c r="X19" s="306"/>
      <c r="Y19" s="306"/>
      <c r="Z19" s="307"/>
    </row>
    <row r="20" spans="1:26" ht="24" customHeight="1" x14ac:dyDescent="0.4">
      <c r="A20" s="68">
        <f>'Weekly Menus'!A12</f>
        <v>0</v>
      </c>
      <c r="B20" s="88"/>
      <c r="C20" s="108">
        <f>'K-8'!B11</f>
        <v>0</v>
      </c>
      <c r="D20" s="90"/>
      <c r="E20" s="91"/>
      <c r="F20" s="92"/>
      <c r="G20" s="69"/>
      <c r="H20" s="70">
        <f>'K-8'!E11+'K-8'!C11</f>
        <v>0</v>
      </c>
      <c r="I20" s="70">
        <f>'K-8'!G11+'K-8'!N11</f>
        <v>0</v>
      </c>
      <c r="J20" s="70">
        <f>'K-8'!I11</f>
        <v>0</v>
      </c>
      <c r="K20" s="70">
        <f>'K-8'!J11</f>
        <v>0</v>
      </c>
      <c r="L20" s="70">
        <f>'K-8'!K11</f>
        <v>0</v>
      </c>
      <c r="M20" s="70" t="str">
        <f>IF('K-8'!I205+'K-8'!J205+'K-8'!K205+'K-8'!M205&gt;=2,'K-8'!L11," ")</f>
        <v xml:space="preserve"> </v>
      </c>
      <c r="N20" s="70">
        <f>'K-8'!M11</f>
        <v>0</v>
      </c>
      <c r="O20" s="70"/>
      <c r="P20" s="71"/>
      <c r="Q20" s="302"/>
      <c r="R20" s="302"/>
      <c r="S20" s="303"/>
      <c r="T20" s="304"/>
      <c r="U20" s="302"/>
      <c r="V20" s="303"/>
      <c r="W20" s="305"/>
      <c r="X20" s="306"/>
      <c r="Y20" s="306"/>
      <c r="Z20" s="307"/>
    </row>
    <row r="21" spans="1:26" ht="24" customHeight="1" x14ac:dyDescent="0.4">
      <c r="A21" s="68">
        <f>'Weekly Menus'!A13</f>
        <v>0</v>
      </c>
      <c r="B21" s="88"/>
      <c r="C21" s="108">
        <f>'K-8'!B12</f>
        <v>0</v>
      </c>
      <c r="D21" s="90"/>
      <c r="E21" s="91"/>
      <c r="F21" s="92"/>
      <c r="G21" s="69"/>
      <c r="H21" s="70">
        <f>'K-8'!E12+'K-8'!C12</f>
        <v>0</v>
      </c>
      <c r="I21" s="70">
        <f>'K-8'!G12+'K-8'!N12</f>
        <v>0</v>
      </c>
      <c r="J21" s="70">
        <f>'K-8'!I12</f>
        <v>0</v>
      </c>
      <c r="K21" s="70">
        <f>'K-8'!J12</f>
        <v>0</v>
      </c>
      <c r="L21" s="70">
        <f>'K-8'!K12</f>
        <v>0</v>
      </c>
      <c r="M21" s="70" t="str">
        <f>IF('K-8'!I205+'K-8'!J205+'K-8'!K205+'K-8'!M205&gt;=2,'K-8'!L12," ")</f>
        <v xml:space="preserve"> </v>
      </c>
      <c r="N21" s="70">
        <f>'K-8'!M12</f>
        <v>0</v>
      </c>
      <c r="O21" s="70"/>
      <c r="P21" s="71"/>
      <c r="Q21" s="302"/>
      <c r="R21" s="302"/>
      <c r="S21" s="303"/>
      <c r="T21" s="304"/>
      <c r="U21" s="302"/>
      <c r="V21" s="303"/>
      <c r="W21" s="305"/>
      <c r="X21" s="306"/>
      <c r="Y21" s="306"/>
      <c r="Z21" s="307"/>
    </row>
    <row r="22" spans="1:26" ht="24" customHeight="1" x14ac:dyDescent="0.4">
      <c r="A22" s="68">
        <f>'Weekly Menus'!A14</f>
        <v>0</v>
      </c>
      <c r="B22" s="88"/>
      <c r="C22" s="108">
        <f>'K-8'!B13</f>
        <v>0</v>
      </c>
      <c r="D22" s="90"/>
      <c r="E22" s="91"/>
      <c r="F22" s="92"/>
      <c r="G22" s="69"/>
      <c r="H22" s="70">
        <f>'K-8'!E13+'K-8'!C13</f>
        <v>0</v>
      </c>
      <c r="I22" s="70">
        <f>'K-8'!G13+'K-8'!N13</f>
        <v>0</v>
      </c>
      <c r="J22" s="70">
        <f>'K-8'!I13</f>
        <v>0</v>
      </c>
      <c r="K22" s="70">
        <f>'K-8'!J13</f>
        <v>0</v>
      </c>
      <c r="L22" s="70">
        <f>'K-8'!K13</f>
        <v>0</v>
      </c>
      <c r="M22" s="70" t="str">
        <f>IF('K-8'!I205+'K-8'!J205+'K-8'!K205+'K-8'!M205&gt;=2,'K-8'!L13," ")</f>
        <v xml:space="preserve"> </v>
      </c>
      <c r="N22" s="70">
        <f>'K-8'!M13</f>
        <v>0</v>
      </c>
      <c r="O22" s="70"/>
      <c r="P22" s="71"/>
      <c r="Q22" s="302"/>
      <c r="R22" s="302"/>
      <c r="S22" s="303"/>
      <c r="T22" s="304"/>
      <c r="U22" s="302"/>
      <c r="V22" s="303"/>
      <c r="W22" s="305"/>
      <c r="X22" s="306"/>
      <c r="Y22" s="306"/>
      <c r="Z22" s="307"/>
    </row>
    <row r="23" spans="1:26" ht="24" customHeight="1" x14ac:dyDescent="0.4">
      <c r="A23" s="68">
        <f>'Weekly Menus'!A15</f>
        <v>0</v>
      </c>
      <c r="B23" s="88"/>
      <c r="C23" s="108">
        <f>'K-8'!B14</f>
        <v>0</v>
      </c>
      <c r="D23" s="90"/>
      <c r="E23" s="91"/>
      <c r="F23" s="92"/>
      <c r="G23" s="69"/>
      <c r="H23" s="70">
        <f>'K-8'!E14+'K-8'!C14</f>
        <v>0</v>
      </c>
      <c r="I23" s="70">
        <f>'K-8'!G14+'K-8'!N14</f>
        <v>0</v>
      </c>
      <c r="J23" s="70">
        <f>'K-8'!I14</f>
        <v>0</v>
      </c>
      <c r="K23" s="70">
        <f>'K-8'!J14</f>
        <v>0</v>
      </c>
      <c r="L23" s="70">
        <f>'K-8'!K14</f>
        <v>0</v>
      </c>
      <c r="M23" s="70" t="str">
        <f>IF('K-8'!I205+'K-8'!J205+'K-8'!K205+'K-8'!M205&gt;=2,'K-8'!L14," ")</f>
        <v xml:space="preserve"> </v>
      </c>
      <c r="N23" s="70">
        <f>'K-8'!M14</f>
        <v>0</v>
      </c>
      <c r="O23" s="70"/>
      <c r="P23" s="71"/>
      <c r="Q23" s="302"/>
      <c r="R23" s="302"/>
      <c r="S23" s="303"/>
      <c r="T23" s="304"/>
      <c r="U23" s="302"/>
      <c r="V23" s="303"/>
      <c r="W23" s="305"/>
      <c r="X23" s="306"/>
      <c r="Y23" s="306"/>
      <c r="Z23" s="307"/>
    </row>
    <row r="24" spans="1:26" ht="24" customHeight="1" x14ac:dyDescent="0.4">
      <c r="A24" s="68">
        <f>'Weekly Menus'!A16</f>
        <v>0</v>
      </c>
      <c r="B24" s="88"/>
      <c r="C24" s="108">
        <f>'K-8'!B15</f>
        <v>0</v>
      </c>
      <c r="D24" s="90"/>
      <c r="E24" s="91"/>
      <c r="F24" s="92"/>
      <c r="G24" s="69"/>
      <c r="H24" s="70">
        <f>'K-8'!E15+'K-8'!C15</f>
        <v>0</v>
      </c>
      <c r="I24" s="70">
        <f>'K-8'!G15+'K-8'!N15</f>
        <v>0</v>
      </c>
      <c r="J24" s="70">
        <f>'K-8'!I15</f>
        <v>0</v>
      </c>
      <c r="K24" s="70">
        <f>'K-8'!J15</f>
        <v>0</v>
      </c>
      <c r="L24" s="70">
        <f>'K-8'!K15</f>
        <v>0</v>
      </c>
      <c r="M24" s="70" t="str">
        <f>IF('K-8'!I205+'K-8'!J205+'K-8'!K205+'K-8'!M205&gt;=2,'K-8'!L15," ")</f>
        <v xml:space="preserve"> </v>
      </c>
      <c r="N24" s="70">
        <f>'K-8'!M15</f>
        <v>0</v>
      </c>
      <c r="O24" s="70"/>
      <c r="P24" s="71"/>
      <c r="Q24" s="302"/>
      <c r="R24" s="302"/>
      <c r="S24" s="303"/>
      <c r="T24" s="304"/>
      <c r="U24" s="302"/>
      <c r="V24" s="303"/>
      <c r="W24" s="305"/>
      <c r="X24" s="306"/>
      <c r="Y24" s="306"/>
      <c r="Z24" s="307"/>
    </row>
    <row r="25" spans="1:26" ht="24" customHeight="1" x14ac:dyDescent="0.4">
      <c r="A25" s="68">
        <f>'Weekly Menus'!A17</f>
        <v>0</v>
      </c>
      <c r="B25" s="88"/>
      <c r="C25" s="108">
        <f>'K-8'!B16</f>
        <v>0</v>
      </c>
      <c r="D25" s="90"/>
      <c r="E25" s="91"/>
      <c r="F25" s="92"/>
      <c r="G25" s="69"/>
      <c r="H25" s="70">
        <f>'K-8'!E16+'K-8'!C16</f>
        <v>0</v>
      </c>
      <c r="I25" s="70">
        <f>'K-8'!G16+'K-8'!N16</f>
        <v>0</v>
      </c>
      <c r="J25" s="70">
        <f>'K-8'!I16</f>
        <v>0</v>
      </c>
      <c r="K25" s="70">
        <f>'K-8'!J16</f>
        <v>0</v>
      </c>
      <c r="L25" s="70">
        <f>'K-8'!K16</f>
        <v>0</v>
      </c>
      <c r="M25" s="70" t="str">
        <f>IF('K-8'!I205+'K-8'!J205+'K-8'!K205+'K-8'!M205&gt;=2,'K-8'!L16," ")</f>
        <v xml:space="preserve"> </v>
      </c>
      <c r="N25" s="70">
        <f>'K-8'!M16</f>
        <v>0</v>
      </c>
      <c r="O25" s="70"/>
      <c r="P25" s="71"/>
      <c r="Q25" s="302"/>
      <c r="R25" s="302"/>
      <c r="S25" s="303"/>
      <c r="T25" s="304"/>
      <c r="U25" s="302"/>
      <c r="V25" s="303"/>
      <c r="W25" s="323"/>
      <c r="X25" s="323"/>
      <c r="Y25" s="323"/>
      <c r="Z25" s="324"/>
    </row>
    <row r="26" spans="1:26" ht="24" customHeight="1" x14ac:dyDescent="0.4">
      <c r="A26" s="68">
        <f>'Weekly Menus'!A18</f>
        <v>0</v>
      </c>
      <c r="B26" s="88"/>
      <c r="C26" s="108">
        <f>'K-8'!B17</f>
        <v>0</v>
      </c>
      <c r="D26" s="90"/>
      <c r="E26" s="91"/>
      <c r="F26" s="92"/>
      <c r="G26" s="69"/>
      <c r="H26" s="70">
        <f>'K-8'!E17+'K-8'!C17</f>
        <v>0</v>
      </c>
      <c r="I26" s="70">
        <f>'K-8'!G17+'K-8'!N17</f>
        <v>0</v>
      </c>
      <c r="J26" s="70">
        <f>'K-8'!I17</f>
        <v>0</v>
      </c>
      <c r="K26" s="70">
        <f>'K-8'!J17</f>
        <v>0</v>
      </c>
      <c r="L26" s="70">
        <f>'K-8'!K17</f>
        <v>0</v>
      </c>
      <c r="M26" s="70" t="str">
        <f>IF('K-8'!I205+'K-8'!J205+'K-8'!K205+'K-8'!M205&gt;=2,'K-8'!L17," ")</f>
        <v xml:space="preserve"> </v>
      </c>
      <c r="N26" s="70">
        <f>'K-8'!M17</f>
        <v>0</v>
      </c>
      <c r="O26" s="70"/>
      <c r="P26" s="71"/>
      <c r="Q26" s="302"/>
      <c r="R26" s="302"/>
      <c r="S26" s="303"/>
      <c r="T26" s="304"/>
      <c r="U26" s="302"/>
      <c r="V26" s="303"/>
      <c r="W26" s="323"/>
      <c r="X26" s="323"/>
      <c r="Y26" s="323"/>
      <c r="Z26" s="324"/>
    </row>
    <row r="27" spans="1:26" ht="24" customHeight="1" x14ac:dyDescent="0.4">
      <c r="A27" s="68">
        <f>'Weekly Menus'!A19</f>
        <v>0</v>
      </c>
      <c r="B27" s="88"/>
      <c r="C27" s="108">
        <f>'K-8'!B18</f>
        <v>0</v>
      </c>
      <c r="D27" s="90"/>
      <c r="E27" s="91"/>
      <c r="F27" s="92"/>
      <c r="G27" s="69"/>
      <c r="H27" s="70">
        <f>'K-8'!E18+'K-8'!C18</f>
        <v>0</v>
      </c>
      <c r="I27" s="70">
        <f>'K-8'!G18+'K-8'!N18</f>
        <v>0</v>
      </c>
      <c r="J27" s="70">
        <f>'K-8'!I18</f>
        <v>0</v>
      </c>
      <c r="K27" s="70">
        <f>'K-8'!J18</f>
        <v>0</v>
      </c>
      <c r="L27" s="70">
        <f>'K-8'!K18</f>
        <v>0</v>
      </c>
      <c r="M27" s="70" t="str">
        <f>IF('K-8'!I205+'K-8'!J205+'K-8'!K205+'K-8'!M205&gt;=2,'K-8'!L18," ")</f>
        <v xml:space="preserve"> </v>
      </c>
      <c r="N27" s="70">
        <f>'K-8'!M18</f>
        <v>0</v>
      </c>
      <c r="O27" s="70"/>
      <c r="P27" s="71"/>
      <c r="Q27" s="302"/>
      <c r="R27" s="302"/>
      <c r="S27" s="303"/>
      <c r="T27" s="304"/>
      <c r="U27" s="302"/>
      <c r="V27" s="303"/>
      <c r="W27" s="323"/>
      <c r="X27" s="323"/>
      <c r="Y27" s="323"/>
      <c r="Z27" s="324"/>
    </row>
    <row r="28" spans="1:26" ht="24" customHeight="1" x14ac:dyDescent="0.4">
      <c r="A28" s="68">
        <f>'Weekly Menus'!A20</f>
        <v>0</v>
      </c>
      <c r="B28" s="88"/>
      <c r="C28" s="108">
        <f>'K-8'!B19</f>
        <v>0</v>
      </c>
      <c r="D28" s="90"/>
      <c r="E28" s="91"/>
      <c r="F28" s="92"/>
      <c r="G28" s="69"/>
      <c r="H28" s="70">
        <f>'K-8'!E19+'K-8'!C19</f>
        <v>0</v>
      </c>
      <c r="I28" s="70">
        <f>'K-8'!G19+'K-8'!N19</f>
        <v>0</v>
      </c>
      <c r="J28" s="70">
        <f>'K-8'!I19</f>
        <v>0</v>
      </c>
      <c r="K28" s="70">
        <f>'K-8'!J19</f>
        <v>0</v>
      </c>
      <c r="L28" s="70">
        <f>'K-8'!K19</f>
        <v>0</v>
      </c>
      <c r="M28" s="70" t="str">
        <f>IF('K-8'!I205+'K-8'!J205+'K-8'!K205+'K-8'!M205&gt;=2,'K-8'!L19," ")</f>
        <v xml:space="preserve"> </v>
      </c>
      <c r="N28" s="70">
        <f>'K-8'!M19</f>
        <v>0</v>
      </c>
      <c r="O28" s="70"/>
      <c r="P28" s="71"/>
      <c r="Q28" s="302"/>
      <c r="R28" s="302"/>
      <c r="S28" s="303"/>
      <c r="T28" s="304"/>
      <c r="U28" s="302"/>
      <c r="V28" s="303"/>
      <c r="W28" s="323"/>
      <c r="X28" s="323"/>
      <c r="Y28" s="323"/>
      <c r="Z28" s="324"/>
    </row>
    <row r="29" spans="1:26" ht="24" customHeight="1" x14ac:dyDescent="0.4">
      <c r="A29" s="68">
        <f>'Weekly Menus'!A21</f>
        <v>0</v>
      </c>
      <c r="B29" s="88"/>
      <c r="C29" s="108">
        <f>'K-8'!B20</f>
        <v>0</v>
      </c>
      <c r="D29" s="90"/>
      <c r="E29" s="91"/>
      <c r="F29" s="92"/>
      <c r="G29" s="69"/>
      <c r="H29" s="70">
        <f>'K-8'!E20+'K-8'!C20</f>
        <v>0</v>
      </c>
      <c r="I29" s="70">
        <f>'K-8'!G20+'K-8'!N20</f>
        <v>0</v>
      </c>
      <c r="J29" s="70">
        <f>'K-8'!I20</f>
        <v>0</v>
      </c>
      <c r="K29" s="70">
        <f>'K-8'!J20</f>
        <v>0</v>
      </c>
      <c r="L29" s="70">
        <f>'K-8'!K20</f>
        <v>0</v>
      </c>
      <c r="M29" s="70" t="str">
        <f>IF('K-8'!I205+'K-8'!J205+'K-8'!K205+'K-8'!M205&gt;=2,'K-8'!L20," ")</f>
        <v xml:space="preserve"> </v>
      </c>
      <c r="N29" s="70">
        <f>'K-8'!M20</f>
        <v>0</v>
      </c>
      <c r="O29" s="70"/>
      <c r="P29" s="71"/>
      <c r="Q29" s="302"/>
      <c r="R29" s="302"/>
      <c r="S29" s="303"/>
      <c r="T29" s="304"/>
      <c r="U29" s="302"/>
      <c r="V29" s="303"/>
      <c r="W29" s="323"/>
      <c r="X29" s="323"/>
      <c r="Y29" s="323"/>
      <c r="Z29" s="324"/>
    </row>
    <row r="30" spans="1:26" ht="24" customHeight="1" x14ac:dyDescent="0.4">
      <c r="A30" s="68">
        <f>'Weekly Menus'!A22</f>
        <v>0</v>
      </c>
      <c r="B30" s="88"/>
      <c r="C30" s="108">
        <f>'K-8'!B21</f>
        <v>0</v>
      </c>
      <c r="D30" s="90"/>
      <c r="E30" s="91"/>
      <c r="F30" s="92"/>
      <c r="G30" s="69"/>
      <c r="H30" s="70">
        <f>'K-8'!E21+'K-8'!C21</f>
        <v>0</v>
      </c>
      <c r="I30" s="70">
        <f>'K-8'!G21+'K-8'!N21</f>
        <v>0</v>
      </c>
      <c r="J30" s="70">
        <f>'K-8'!I21</f>
        <v>0</v>
      </c>
      <c r="K30" s="70">
        <f>'K-8'!J21</f>
        <v>0</v>
      </c>
      <c r="L30" s="70">
        <f>'K-8'!K21</f>
        <v>0</v>
      </c>
      <c r="M30" s="70" t="str">
        <f>IF('K-8'!I205+'K-8'!J205+'K-8'!K205+'K-8'!M205&gt;=2,'K-8'!L21," ")</f>
        <v xml:space="preserve"> </v>
      </c>
      <c r="N30" s="70">
        <f>'K-8'!M21</f>
        <v>0</v>
      </c>
      <c r="O30" s="70"/>
      <c r="P30" s="71"/>
      <c r="Q30" s="302"/>
      <c r="R30" s="302"/>
      <c r="S30" s="303"/>
      <c r="T30" s="304"/>
      <c r="U30" s="302"/>
      <c r="V30" s="303"/>
      <c r="W30" s="323"/>
      <c r="X30" s="323"/>
      <c r="Y30" s="323"/>
      <c r="Z30" s="324"/>
    </row>
    <row r="31" spans="1:26" ht="24" customHeight="1" x14ac:dyDescent="0.4">
      <c r="A31" s="68">
        <f>'Weekly Menus'!A23</f>
        <v>0</v>
      </c>
      <c r="B31" s="88"/>
      <c r="C31" s="108">
        <f>'K-8'!B22</f>
        <v>0</v>
      </c>
      <c r="D31" s="90"/>
      <c r="E31" s="91"/>
      <c r="F31" s="92"/>
      <c r="G31" s="69"/>
      <c r="H31" s="70">
        <f>'K-8'!E22+'K-8'!C22</f>
        <v>0</v>
      </c>
      <c r="I31" s="70">
        <f>'K-8'!G22+'K-8'!N22</f>
        <v>0</v>
      </c>
      <c r="J31" s="70">
        <f>'K-8'!I22</f>
        <v>0</v>
      </c>
      <c r="K31" s="70">
        <f>'K-8'!J22</f>
        <v>0</v>
      </c>
      <c r="L31" s="70">
        <f>'K-8'!K22</f>
        <v>0</v>
      </c>
      <c r="M31" s="70" t="str">
        <f>IF('K-8'!I205+'K-8'!J205+'K-8'!K205+'K-8'!M205&gt;=2,'K-8'!L22," ")</f>
        <v xml:space="preserve"> </v>
      </c>
      <c r="N31" s="70">
        <f>'K-8'!M22</f>
        <v>0</v>
      </c>
      <c r="O31" s="70"/>
      <c r="P31" s="71"/>
      <c r="Q31" s="302"/>
      <c r="R31" s="302"/>
      <c r="S31" s="303"/>
      <c r="T31" s="304"/>
      <c r="U31" s="302"/>
      <c r="V31" s="303"/>
      <c r="W31" s="323"/>
      <c r="X31" s="323"/>
      <c r="Y31" s="323"/>
      <c r="Z31" s="324"/>
    </row>
    <row r="32" spans="1:26" ht="24" customHeight="1" x14ac:dyDescent="0.4">
      <c r="A32" s="68">
        <f>'Weekly Menus'!A24</f>
        <v>0</v>
      </c>
      <c r="B32" s="88"/>
      <c r="C32" s="108">
        <f>'K-8'!B23</f>
        <v>0</v>
      </c>
      <c r="D32" s="90"/>
      <c r="E32" s="91"/>
      <c r="F32" s="92"/>
      <c r="G32" s="69"/>
      <c r="H32" s="70">
        <f>'K-8'!E23+'K-8'!C23</f>
        <v>0</v>
      </c>
      <c r="I32" s="70">
        <f>'K-8'!G23+'K-8'!N23</f>
        <v>0</v>
      </c>
      <c r="J32" s="70">
        <f>'K-8'!I23</f>
        <v>0</v>
      </c>
      <c r="K32" s="70">
        <f>'K-8'!J23</f>
        <v>0</v>
      </c>
      <c r="L32" s="70">
        <f>'K-8'!K23</f>
        <v>0</v>
      </c>
      <c r="M32" s="70" t="str">
        <f>IF('K-8'!I205+'K-8'!J205+'K-8'!K205+'K-8'!M205&gt;=2,'K-8'!L23," ")</f>
        <v xml:space="preserve"> </v>
      </c>
      <c r="N32" s="70">
        <f>'K-8'!M23</f>
        <v>0</v>
      </c>
      <c r="O32" s="70"/>
      <c r="P32" s="71"/>
      <c r="Q32" s="302"/>
      <c r="R32" s="302"/>
      <c r="S32" s="303"/>
      <c r="T32" s="304"/>
      <c r="U32" s="302"/>
      <c r="V32" s="303"/>
      <c r="W32" s="323"/>
      <c r="X32" s="323"/>
      <c r="Y32" s="323"/>
      <c r="Z32" s="324"/>
    </row>
    <row r="33" spans="1:26" ht="24" customHeight="1" x14ac:dyDescent="0.4">
      <c r="A33" s="68">
        <f>'Weekly Menus'!A25</f>
        <v>0</v>
      </c>
      <c r="B33" s="88"/>
      <c r="C33" s="108">
        <f>'K-8'!B24</f>
        <v>0</v>
      </c>
      <c r="D33" s="90"/>
      <c r="E33" s="91"/>
      <c r="F33" s="92"/>
      <c r="G33" s="69"/>
      <c r="H33" s="70">
        <f>'K-8'!E24+'K-8'!C24</f>
        <v>0</v>
      </c>
      <c r="I33" s="70">
        <f>'K-8'!G24+'K-8'!N24</f>
        <v>0</v>
      </c>
      <c r="J33" s="70">
        <f>'K-8'!I24</f>
        <v>0</v>
      </c>
      <c r="K33" s="70">
        <f>'K-8'!J24</f>
        <v>0</v>
      </c>
      <c r="L33" s="70">
        <f>'K-8'!K24</f>
        <v>0</v>
      </c>
      <c r="M33" s="70" t="str">
        <f>IF('K-8'!I205+'K-8'!J205+'K-8'!K205+'K-8'!M205&gt;=2,'K-8'!L24," ")</f>
        <v xml:space="preserve"> </v>
      </c>
      <c r="N33" s="70">
        <f>'K-8'!M24</f>
        <v>0</v>
      </c>
      <c r="O33" s="70"/>
      <c r="P33" s="71"/>
      <c r="Q33" s="302"/>
      <c r="R33" s="302"/>
      <c r="S33" s="303"/>
      <c r="T33" s="304"/>
      <c r="U33" s="302"/>
      <c r="V33" s="303"/>
      <c r="W33" s="323"/>
      <c r="X33" s="323"/>
      <c r="Y33" s="323"/>
      <c r="Z33" s="324"/>
    </row>
    <row r="34" spans="1:26" ht="24" customHeight="1" thickBot="1" x14ac:dyDescent="0.45">
      <c r="A34" s="76">
        <f>'Weekly Menus'!A26</f>
        <v>0</v>
      </c>
      <c r="B34" s="89"/>
      <c r="C34" s="108">
        <f>'K-8'!B25</f>
        <v>0</v>
      </c>
      <c r="D34" s="93"/>
      <c r="E34" s="94"/>
      <c r="F34" s="95"/>
      <c r="G34" s="183"/>
      <c r="H34" s="184">
        <f>'K-8'!E25+'K-8'!C25</f>
        <v>0</v>
      </c>
      <c r="I34" s="184">
        <f>'K-8'!G25+'K-8'!N25</f>
        <v>0</v>
      </c>
      <c r="J34" s="184">
        <f>'K-8'!I25</f>
        <v>0</v>
      </c>
      <c r="K34" s="184">
        <f>'K-8'!J25</f>
        <v>0</v>
      </c>
      <c r="L34" s="184">
        <f>'K-8'!K25</f>
        <v>0</v>
      </c>
      <c r="M34" s="184" t="str">
        <f>IF('K-8'!I205+'K-8'!J205+'K-8'!K205+'K-8'!M205&gt;=2,'K-8'!L25," ")</f>
        <v xml:space="preserve"> </v>
      </c>
      <c r="N34" s="184">
        <f>'K-8'!M25</f>
        <v>0</v>
      </c>
      <c r="O34" s="184"/>
      <c r="P34" s="185"/>
      <c r="Q34" s="340"/>
      <c r="R34" s="340"/>
      <c r="S34" s="341"/>
      <c r="T34" s="342"/>
      <c r="U34" s="340"/>
      <c r="V34" s="341"/>
      <c r="W34" s="343"/>
      <c r="X34" s="343"/>
      <c r="Y34" s="343"/>
      <c r="Z34" s="344"/>
    </row>
    <row r="35" spans="1:26" ht="24" customHeight="1" x14ac:dyDescent="0.4">
      <c r="A35" s="325" t="s">
        <v>45</v>
      </c>
      <c r="B35" s="326"/>
      <c r="C35" s="326"/>
      <c r="D35" s="326"/>
      <c r="E35" s="326"/>
      <c r="F35" s="326"/>
      <c r="G35" s="186">
        <f>FLOOR(SUM(G15:G34), 0.25)</f>
        <v>0</v>
      </c>
      <c r="H35" s="186">
        <f>FLOOR(SUM(H15:H34), 0.25)</f>
        <v>0</v>
      </c>
      <c r="I35" s="186">
        <f>FLOOR(SUM(I15:I34), 0.125)</f>
        <v>0</v>
      </c>
      <c r="J35" s="186">
        <f t="shared" ref="J35:P35" si="0">FLOOR(SUM(J15:J34), 0.125)</f>
        <v>0</v>
      </c>
      <c r="K35" s="186">
        <f t="shared" si="0"/>
        <v>0</v>
      </c>
      <c r="L35" s="186">
        <f t="shared" si="0"/>
        <v>0</v>
      </c>
      <c r="M35" s="186">
        <f t="shared" si="0"/>
        <v>0</v>
      </c>
      <c r="N35" s="186">
        <f t="shared" si="0"/>
        <v>0</v>
      </c>
      <c r="O35" s="186">
        <f t="shared" si="0"/>
        <v>0</v>
      </c>
      <c r="P35" s="187">
        <f t="shared" si="0"/>
        <v>0</v>
      </c>
      <c r="Q35" s="327" t="s">
        <v>49</v>
      </c>
      <c r="R35" s="328"/>
      <c r="S35" s="328"/>
      <c r="T35" s="328"/>
      <c r="U35" s="328"/>
      <c r="V35" s="328"/>
      <c r="W35" s="328"/>
      <c r="X35" s="328"/>
      <c r="Y35" s="328"/>
      <c r="Z35" s="329"/>
    </row>
    <row r="36" spans="1:26" ht="24" customHeight="1" x14ac:dyDescent="0.4">
      <c r="A36" s="336" t="s">
        <v>44</v>
      </c>
      <c r="B36" s="337"/>
      <c r="C36" s="337"/>
      <c r="D36" s="337"/>
      <c r="E36" s="337"/>
      <c r="F36" s="337"/>
      <c r="G36" s="30"/>
      <c r="H36" s="30"/>
      <c r="I36" s="30"/>
      <c r="J36" s="30"/>
      <c r="K36" s="30"/>
      <c r="L36" s="30"/>
      <c r="M36" s="30"/>
      <c r="N36" s="30"/>
      <c r="O36" s="30"/>
      <c r="P36" s="113"/>
      <c r="Q36" s="330"/>
      <c r="R36" s="331"/>
      <c r="S36" s="331"/>
      <c r="T36" s="331"/>
      <c r="U36" s="331"/>
      <c r="V36" s="331"/>
      <c r="W36" s="331"/>
      <c r="X36" s="331"/>
      <c r="Y36" s="331"/>
      <c r="Z36" s="332"/>
    </row>
    <row r="37" spans="1:26" ht="24" customHeight="1" thickBot="1" x14ac:dyDescent="0.45">
      <c r="A37" s="338" t="s">
        <v>56</v>
      </c>
      <c r="B37" s="339"/>
      <c r="C37" s="339"/>
      <c r="D37" s="339"/>
      <c r="E37" s="339"/>
      <c r="F37" s="339"/>
      <c r="G37" s="72">
        <f>SUM(G35)</f>
        <v>0</v>
      </c>
      <c r="H37" s="72">
        <f t="shared" ref="H37:P37" si="1">SUM(H35)</f>
        <v>0</v>
      </c>
      <c r="I37" s="72">
        <f t="shared" si="1"/>
        <v>0</v>
      </c>
      <c r="J37" s="72">
        <f t="shared" si="1"/>
        <v>0</v>
      </c>
      <c r="K37" s="72">
        <f t="shared" si="1"/>
        <v>0</v>
      </c>
      <c r="L37" s="72">
        <f t="shared" si="1"/>
        <v>0</v>
      </c>
      <c r="M37" s="72">
        <f t="shared" si="1"/>
        <v>0</v>
      </c>
      <c r="N37" s="72">
        <f t="shared" si="1"/>
        <v>0</v>
      </c>
      <c r="O37" s="72">
        <f t="shared" si="1"/>
        <v>0</v>
      </c>
      <c r="P37" s="73">
        <f t="shared" si="1"/>
        <v>0</v>
      </c>
      <c r="Q37" s="333"/>
      <c r="R37" s="334"/>
      <c r="S37" s="334"/>
      <c r="T37" s="334"/>
      <c r="U37" s="334"/>
      <c r="V37" s="334"/>
      <c r="W37" s="334"/>
      <c r="X37" s="334"/>
      <c r="Y37" s="334"/>
      <c r="Z37" s="335"/>
    </row>
    <row r="38" spans="1:26" ht="15" thickBot="1" x14ac:dyDescent="0.45">
      <c r="A38" s="74"/>
      <c r="B38" s="74"/>
      <c r="C38" s="74"/>
      <c r="D38" s="74"/>
      <c r="E38" s="74"/>
      <c r="F38" s="74"/>
      <c r="G38" s="74"/>
      <c r="H38" s="74"/>
      <c r="I38" s="74"/>
      <c r="J38" s="74"/>
      <c r="K38" s="74"/>
      <c r="L38" s="74"/>
      <c r="M38" s="74"/>
      <c r="N38" s="75"/>
      <c r="O38" s="75"/>
      <c r="P38" s="75"/>
      <c r="Q38" s="75"/>
      <c r="R38" s="75"/>
      <c r="S38" s="75"/>
      <c r="T38" s="75"/>
      <c r="U38" s="75"/>
      <c r="V38" s="75"/>
      <c r="W38" s="75"/>
      <c r="X38" s="75"/>
      <c r="Y38" s="75"/>
      <c r="Z38" s="75"/>
    </row>
    <row r="39" spans="1:26" s="29" customFormat="1" ht="24.75" customHeight="1" x14ac:dyDescent="0.4">
      <c r="A39" s="236" t="s">
        <v>81</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8"/>
    </row>
    <row r="40" spans="1:26" s="29" customFormat="1" ht="15" customHeight="1" x14ac:dyDescent="0.4">
      <c r="A40" s="42"/>
      <c r="B40" s="43"/>
      <c r="C40" s="43"/>
      <c r="D40" s="43"/>
      <c r="E40" s="43"/>
      <c r="F40" s="43"/>
      <c r="G40" s="43"/>
      <c r="H40" s="43"/>
      <c r="I40" s="43"/>
      <c r="J40" s="43"/>
      <c r="K40" s="43"/>
      <c r="L40" s="43"/>
      <c r="M40" s="43"/>
      <c r="N40" s="44"/>
      <c r="O40" s="44"/>
      <c r="P40" s="44"/>
      <c r="Q40" s="45"/>
      <c r="R40" s="45"/>
      <c r="S40" s="45"/>
      <c r="T40" s="45"/>
      <c r="U40" s="45"/>
      <c r="V40" s="45"/>
      <c r="W40" s="45"/>
      <c r="X40" s="45"/>
      <c r="Y40" s="45"/>
      <c r="Z40" s="46"/>
    </row>
    <row r="41" spans="1:26" s="29" customFormat="1" ht="15" customHeight="1" x14ac:dyDescent="0.4">
      <c r="A41" s="47" t="s">
        <v>51</v>
      </c>
      <c r="B41" s="85" t="s">
        <v>7</v>
      </c>
      <c r="C41" s="86"/>
      <c r="D41" s="87"/>
      <c r="E41" s="86"/>
      <c r="F41" s="49"/>
      <c r="G41" s="50"/>
      <c r="H41" s="50"/>
      <c r="I41" s="50"/>
      <c r="J41" s="50"/>
      <c r="K41" s="43"/>
      <c r="L41" s="43"/>
      <c r="M41" s="43"/>
      <c r="N41" s="44"/>
      <c r="O41" s="44"/>
      <c r="P41" s="44"/>
      <c r="Q41" s="50"/>
      <c r="R41" s="50"/>
      <c r="S41" s="50"/>
      <c r="T41" s="50"/>
      <c r="U41" s="50"/>
      <c r="V41" s="50"/>
      <c r="W41" s="50"/>
      <c r="X41" s="50"/>
      <c r="Y41" s="50"/>
      <c r="Z41" s="51"/>
    </row>
    <row r="42" spans="1:26" s="29" customFormat="1" ht="15" customHeight="1" x14ac:dyDescent="0.4">
      <c r="A42" s="47"/>
      <c r="B42" s="49"/>
      <c r="C42" s="49"/>
      <c r="D42" s="49"/>
      <c r="E42" s="49"/>
      <c r="F42" s="49"/>
      <c r="G42" s="49"/>
      <c r="H42" s="48"/>
      <c r="I42" s="49"/>
      <c r="J42" s="43"/>
      <c r="K42" s="43"/>
      <c r="L42" s="43"/>
      <c r="M42" s="43"/>
      <c r="N42" s="44"/>
      <c r="O42" s="44"/>
      <c r="P42" s="44"/>
      <c r="Q42" s="50"/>
      <c r="R42" s="50"/>
      <c r="S42" s="50"/>
      <c r="T42" s="50"/>
      <c r="U42" s="50"/>
      <c r="V42" s="50"/>
      <c r="W42" s="50"/>
      <c r="X42" s="50"/>
      <c r="Y42" s="50"/>
      <c r="Z42" s="51"/>
    </row>
    <row r="43" spans="1:26" s="29" customFormat="1" ht="15" customHeight="1" thickBot="1" x14ac:dyDescent="0.45">
      <c r="A43" s="47" t="s">
        <v>46</v>
      </c>
      <c r="B43" s="86"/>
      <c r="C43" s="86"/>
      <c r="D43" s="86"/>
      <c r="E43" s="49"/>
      <c r="F43" s="49"/>
      <c r="G43" s="49"/>
      <c r="H43" s="48"/>
      <c r="I43" s="49"/>
      <c r="J43" s="43"/>
      <c r="K43" s="43"/>
      <c r="L43" s="43"/>
      <c r="M43" s="43"/>
      <c r="N43" s="44"/>
      <c r="O43" s="44"/>
      <c r="P43" s="44"/>
      <c r="Q43" s="50"/>
      <c r="R43" s="50"/>
      <c r="S43" s="50"/>
      <c r="T43" s="50"/>
      <c r="U43" s="50"/>
      <c r="V43" s="50"/>
      <c r="W43" s="50"/>
      <c r="X43" s="50"/>
      <c r="Y43" s="50"/>
      <c r="Z43" s="51"/>
    </row>
    <row r="44" spans="1:26" s="29" customFormat="1" ht="15" customHeight="1" thickBot="1" x14ac:dyDescent="0.45">
      <c r="A44" s="47"/>
      <c r="B44" s="49"/>
      <c r="C44" s="49"/>
      <c r="D44" s="49"/>
      <c r="E44" s="239" t="s">
        <v>41</v>
      </c>
      <c r="F44" s="240"/>
      <c r="G44" s="240"/>
      <c r="H44" s="240"/>
      <c r="I44" s="240"/>
      <c r="J44" s="240"/>
      <c r="K44" s="240"/>
      <c r="L44" s="240"/>
      <c r="M44" s="241"/>
      <c r="N44" s="43"/>
      <c r="O44" s="43"/>
      <c r="P44" s="242" t="s">
        <v>43</v>
      </c>
      <c r="Q44" s="243"/>
      <c r="R44" s="243"/>
      <c r="S44" s="243"/>
      <c r="T44" s="243"/>
      <c r="U44" s="243"/>
      <c r="V44" s="243"/>
      <c r="W44" s="243"/>
      <c r="X44" s="244"/>
      <c r="Y44" s="50"/>
      <c r="Z44" s="51"/>
    </row>
    <row r="45" spans="1:26" s="29" customFormat="1" ht="15" customHeight="1" x14ac:dyDescent="0.45">
      <c r="A45" s="99" t="s">
        <v>47</v>
      </c>
      <c r="B45" s="100"/>
      <c r="C45" s="100"/>
      <c r="D45" s="52"/>
      <c r="E45" s="245"/>
      <c r="F45" s="246"/>
      <c r="G45" s="246"/>
      <c r="H45" s="249" t="s">
        <v>40</v>
      </c>
      <c r="I45" s="249"/>
      <c r="J45" s="251" t="s">
        <v>19</v>
      </c>
      <c r="K45" s="251"/>
      <c r="L45" s="251" t="s">
        <v>20</v>
      </c>
      <c r="M45" s="253"/>
      <c r="N45" s="53"/>
      <c r="O45" s="54"/>
      <c r="P45" s="255"/>
      <c r="Q45" s="256"/>
      <c r="R45" s="257"/>
      <c r="S45" s="261" t="s">
        <v>42</v>
      </c>
      <c r="T45" s="261"/>
      <c r="U45" s="261" t="s">
        <v>19</v>
      </c>
      <c r="V45" s="261"/>
      <c r="W45" s="261" t="s">
        <v>20</v>
      </c>
      <c r="X45" s="263"/>
      <c r="Y45" s="50"/>
      <c r="Z45" s="51"/>
    </row>
    <row r="46" spans="1:26" s="29" customFormat="1" ht="15" customHeight="1" x14ac:dyDescent="0.45">
      <c r="A46" s="99" t="s">
        <v>48</v>
      </c>
      <c r="B46" s="100"/>
      <c r="C46" s="100"/>
      <c r="D46" s="52"/>
      <c r="E46" s="247"/>
      <c r="F46" s="248"/>
      <c r="G46" s="248"/>
      <c r="H46" s="250"/>
      <c r="I46" s="250"/>
      <c r="J46" s="252"/>
      <c r="K46" s="252"/>
      <c r="L46" s="252"/>
      <c r="M46" s="254"/>
      <c r="N46" s="55"/>
      <c r="O46" s="55"/>
      <c r="P46" s="258"/>
      <c r="Q46" s="259"/>
      <c r="R46" s="260"/>
      <c r="S46" s="262"/>
      <c r="T46" s="262"/>
      <c r="U46" s="262"/>
      <c r="V46" s="262"/>
      <c r="W46" s="262"/>
      <c r="X46" s="264"/>
      <c r="Y46" s="50"/>
      <c r="Z46" s="51"/>
    </row>
    <row r="47" spans="1:26" s="29" customFormat="1" ht="15" customHeight="1" x14ac:dyDescent="0.4">
      <c r="A47" s="47"/>
      <c r="B47" s="49"/>
      <c r="C47" s="49"/>
      <c r="D47" s="49"/>
      <c r="E47" s="265" t="s">
        <v>37</v>
      </c>
      <c r="F47" s="266"/>
      <c r="G47" s="266"/>
      <c r="H47" s="267" t="s">
        <v>73</v>
      </c>
      <c r="I47" s="267"/>
      <c r="J47" s="268"/>
      <c r="K47" s="268"/>
      <c r="L47" s="269"/>
      <c r="M47" s="270"/>
      <c r="N47" s="55"/>
      <c r="O47" s="55"/>
      <c r="P47" s="271" t="s">
        <v>37</v>
      </c>
      <c r="Q47" s="272"/>
      <c r="R47" s="272"/>
      <c r="S47" s="267" t="s">
        <v>73</v>
      </c>
      <c r="T47" s="267"/>
      <c r="U47" s="273"/>
      <c r="V47" s="274"/>
      <c r="W47" s="273"/>
      <c r="X47" s="275"/>
      <c r="Y47" s="50"/>
      <c r="Z47" s="51"/>
    </row>
    <row r="48" spans="1:26" s="29" customFormat="1" ht="15" customHeight="1" x14ac:dyDescent="0.4">
      <c r="A48" s="56"/>
      <c r="B48" s="50"/>
      <c r="C48" s="50"/>
      <c r="D48" s="50"/>
      <c r="E48" s="265" t="s">
        <v>38</v>
      </c>
      <c r="F48" s="266"/>
      <c r="G48" s="266"/>
      <c r="H48" s="286"/>
      <c r="I48" s="286"/>
      <c r="J48" s="268"/>
      <c r="K48" s="268"/>
      <c r="L48" s="269"/>
      <c r="M48" s="270"/>
      <c r="N48" s="55"/>
      <c r="O48" s="55"/>
      <c r="P48" s="271" t="s">
        <v>38</v>
      </c>
      <c r="Q48" s="272"/>
      <c r="R48" s="272"/>
      <c r="S48" s="288"/>
      <c r="T48" s="289"/>
      <c r="U48" s="273"/>
      <c r="V48" s="274"/>
      <c r="W48" s="273"/>
      <c r="X48" s="275"/>
      <c r="Y48" s="50"/>
      <c r="Z48" s="51"/>
    </row>
    <row r="49" spans="1:26" s="29" customFormat="1" ht="15" customHeight="1" thickBot="1" x14ac:dyDescent="0.45">
      <c r="A49" s="56"/>
      <c r="B49" s="50"/>
      <c r="C49" s="50"/>
      <c r="D49" s="50"/>
      <c r="E49" s="276" t="s">
        <v>39</v>
      </c>
      <c r="F49" s="277"/>
      <c r="G49" s="277"/>
      <c r="H49" s="287"/>
      <c r="I49" s="287"/>
      <c r="J49" s="278"/>
      <c r="K49" s="278"/>
      <c r="L49" s="279"/>
      <c r="M49" s="280"/>
      <c r="N49" s="55"/>
      <c r="O49" s="55"/>
      <c r="P49" s="281" t="s">
        <v>39</v>
      </c>
      <c r="Q49" s="282"/>
      <c r="R49" s="282"/>
      <c r="S49" s="290"/>
      <c r="T49" s="291"/>
      <c r="U49" s="283"/>
      <c r="V49" s="284"/>
      <c r="W49" s="283"/>
      <c r="X49" s="285"/>
      <c r="Y49" s="50"/>
      <c r="Z49" s="51"/>
    </row>
    <row r="50" spans="1:26" s="29" customFormat="1" ht="15" customHeight="1" thickBot="1" x14ac:dyDescent="0.45">
      <c r="A50" s="57"/>
      <c r="B50" s="58"/>
      <c r="C50" s="58"/>
      <c r="D50" s="58"/>
      <c r="E50" s="58"/>
      <c r="F50" s="58"/>
      <c r="G50" s="58"/>
      <c r="H50" s="58"/>
      <c r="I50" s="58"/>
      <c r="J50" s="58"/>
      <c r="K50" s="58"/>
      <c r="L50" s="59"/>
      <c r="M50" s="59"/>
      <c r="N50" s="60"/>
      <c r="O50" s="60"/>
      <c r="P50" s="60"/>
      <c r="Q50" s="50"/>
      <c r="R50" s="50"/>
      <c r="S50" s="50"/>
      <c r="T50" s="50"/>
      <c r="U50" s="50"/>
      <c r="V50" s="50"/>
      <c r="W50" s="50"/>
      <c r="X50" s="50"/>
      <c r="Y50" s="50"/>
      <c r="Z50" s="51"/>
    </row>
    <row r="51" spans="1:26" s="29" customFormat="1" ht="15" customHeight="1" x14ac:dyDescent="0.4">
      <c r="A51" s="308" t="s">
        <v>57</v>
      </c>
      <c r="B51" s="310" t="s">
        <v>21</v>
      </c>
      <c r="C51" s="312" t="s">
        <v>31</v>
      </c>
      <c r="D51" s="314" t="s">
        <v>29</v>
      </c>
      <c r="E51" s="249"/>
      <c r="F51" s="315"/>
      <c r="G51" s="316" t="s">
        <v>32</v>
      </c>
      <c r="H51" s="317"/>
      <c r="I51" s="317"/>
      <c r="J51" s="317"/>
      <c r="K51" s="317"/>
      <c r="L51" s="317"/>
      <c r="M51" s="317"/>
      <c r="N51" s="317"/>
      <c r="O51" s="317"/>
      <c r="P51" s="318"/>
      <c r="Q51" s="319" t="s">
        <v>22</v>
      </c>
      <c r="R51" s="293"/>
      <c r="S51" s="320"/>
      <c r="T51" s="292" t="s">
        <v>23</v>
      </c>
      <c r="U51" s="293"/>
      <c r="V51" s="294"/>
      <c r="W51" s="298" t="s">
        <v>24</v>
      </c>
      <c r="X51" s="249"/>
      <c r="Y51" s="249"/>
      <c r="Z51" s="299"/>
    </row>
    <row r="52" spans="1:26" s="29" customFormat="1" ht="75" customHeight="1" x14ac:dyDescent="0.4">
      <c r="A52" s="309"/>
      <c r="B52" s="311"/>
      <c r="C52" s="313"/>
      <c r="D52" s="61" t="s">
        <v>25</v>
      </c>
      <c r="E52" s="62" t="s">
        <v>26</v>
      </c>
      <c r="F52" s="63" t="s">
        <v>27</v>
      </c>
      <c r="G52" s="64" t="s">
        <v>0</v>
      </c>
      <c r="H52" s="65" t="s">
        <v>1</v>
      </c>
      <c r="I52" s="65" t="s">
        <v>2</v>
      </c>
      <c r="J52" s="66" t="s">
        <v>33</v>
      </c>
      <c r="K52" s="66" t="s">
        <v>34</v>
      </c>
      <c r="L52" s="66" t="s">
        <v>3</v>
      </c>
      <c r="M52" s="66" t="s">
        <v>4</v>
      </c>
      <c r="N52" s="66" t="s">
        <v>5</v>
      </c>
      <c r="O52" s="66" t="s">
        <v>35</v>
      </c>
      <c r="P52" s="67" t="s">
        <v>36</v>
      </c>
      <c r="Q52" s="321"/>
      <c r="R52" s="296"/>
      <c r="S52" s="322"/>
      <c r="T52" s="295"/>
      <c r="U52" s="296"/>
      <c r="V52" s="297"/>
      <c r="W52" s="300"/>
      <c r="X52" s="250"/>
      <c r="Y52" s="250"/>
      <c r="Z52" s="301"/>
    </row>
    <row r="53" spans="1:26" s="29" customFormat="1" ht="24" customHeight="1" x14ac:dyDescent="0.4">
      <c r="A53" s="68">
        <f>'Weekly Menus'!B7</f>
        <v>0</v>
      </c>
      <c r="B53" s="88"/>
      <c r="C53" s="108">
        <f>'K-8'!B35</f>
        <v>0</v>
      </c>
      <c r="D53" s="90"/>
      <c r="E53" s="91"/>
      <c r="F53" s="92"/>
      <c r="G53" s="69"/>
      <c r="H53" s="70">
        <f>'K-8'!E35+'K-8'!C35</f>
        <v>0</v>
      </c>
      <c r="I53" s="70">
        <f>'K-8'!G35+'K-8'!N35</f>
        <v>0</v>
      </c>
      <c r="J53" s="70">
        <f>'K-8'!I35</f>
        <v>0</v>
      </c>
      <c r="K53" s="70">
        <f>'K-8'!J35</f>
        <v>0</v>
      </c>
      <c r="L53" s="70">
        <f>'K-8'!K35</f>
        <v>0</v>
      </c>
      <c r="M53" s="129" t="str">
        <f>IF('K-8'!I205+'K-8'!J205+'K-8'!K205+'K-8'!M205&gt;=2,'K-8'!L35," ")</f>
        <v xml:space="preserve"> </v>
      </c>
      <c r="N53" s="70">
        <f>'K-8'!M35</f>
        <v>0</v>
      </c>
      <c r="O53" s="70"/>
      <c r="P53" s="71"/>
      <c r="Q53" s="302"/>
      <c r="R53" s="302"/>
      <c r="S53" s="303"/>
      <c r="T53" s="304"/>
      <c r="U53" s="302"/>
      <c r="V53" s="303"/>
      <c r="W53" s="305"/>
      <c r="X53" s="306"/>
      <c r="Y53" s="306"/>
      <c r="Z53" s="307"/>
    </row>
    <row r="54" spans="1:26" s="29" customFormat="1" ht="24" customHeight="1" x14ac:dyDescent="0.4">
      <c r="A54" s="68">
        <f>'Weekly Menus'!B8</f>
        <v>0</v>
      </c>
      <c r="B54" s="88"/>
      <c r="C54" s="108">
        <f>'K-8'!B36</f>
        <v>0</v>
      </c>
      <c r="D54" s="90"/>
      <c r="E54" s="91"/>
      <c r="F54" s="92"/>
      <c r="G54" s="69"/>
      <c r="H54" s="70">
        <f>'K-8'!E36+'K-8'!C36</f>
        <v>0</v>
      </c>
      <c r="I54" s="70">
        <f>'K-8'!G36+'K-8'!N36</f>
        <v>0</v>
      </c>
      <c r="J54" s="70">
        <f>'K-8'!I36</f>
        <v>0</v>
      </c>
      <c r="K54" s="70">
        <f>'K-8'!J36</f>
        <v>0</v>
      </c>
      <c r="L54" s="70">
        <f>'K-8'!K36</f>
        <v>0</v>
      </c>
      <c r="M54" s="129" t="str">
        <f>IF('K-8'!I205+'K-8'!J205+'K-8'!K205+'K-8'!M205&gt;=2,'K-8'!L36," ")</f>
        <v xml:space="preserve"> </v>
      </c>
      <c r="N54" s="70">
        <f>'K-8'!M36</f>
        <v>0</v>
      </c>
      <c r="O54" s="70"/>
      <c r="P54" s="71"/>
      <c r="Q54" s="302"/>
      <c r="R54" s="302"/>
      <c r="S54" s="303"/>
      <c r="T54" s="304"/>
      <c r="U54" s="302"/>
      <c r="V54" s="303"/>
      <c r="W54" s="305"/>
      <c r="X54" s="306"/>
      <c r="Y54" s="306"/>
      <c r="Z54" s="307"/>
    </row>
    <row r="55" spans="1:26" s="29" customFormat="1" ht="24" customHeight="1" x14ac:dyDescent="0.4">
      <c r="A55" s="68">
        <f>'Weekly Menus'!B9</f>
        <v>0</v>
      </c>
      <c r="B55" s="88"/>
      <c r="C55" s="108">
        <f>'K-8'!B37</f>
        <v>0</v>
      </c>
      <c r="D55" s="90"/>
      <c r="E55" s="91"/>
      <c r="F55" s="92"/>
      <c r="G55" s="69"/>
      <c r="H55" s="70">
        <f>'K-8'!E37+'K-8'!C37</f>
        <v>0</v>
      </c>
      <c r="I55" s="70">
        <f>'K-8'!G37+'K-8'!N37</f>
        <v>0</v>
      </c>
      <c r="J55" s="70">
        <f>'K-8'!I37</f>
        <v>0</v>
      </c>
      <c r="K55" s="70">
        <f>'K-8'!J37</f>
        <v>0</v>
      </c>
      <c r="L55" s="70">
        <f>'K-8'!K37</f>
        <v>0</v>
      </c>
      <c r="M55" s="129" t="str">
        <f>IF('K-8'!I205+'K-8'!J205+'K-8'!K205+'K-8'!M205&gt;=2,'K-8'!L37," ")</f>
        <v xml:space="preserve"> </v>
      </c>
      <c r="N55" s="70">
        <f>'K-8'!M37</f>
        <v>0</v>
      </c>
      <c r="O55" s="70"/>
      <c r="P55" s="71"/>
      <c r="Q55" s="302"/>
      <c r="R55" s="302"/>
      <c r="S55" s="303"/>
      <c r="T55" s="304"/>
      <c r="U55" s="302"/>
      <c r="V55" s="303"/>
      <c r="W55" s="305"/>
      <c r="X55" s="306"/>
      <c r="Y55" s="306"/>
      <c r="Z55" s="307"/>
    </row>
    <row r="56" spans="1:26" s="29" customFormat="1" ht="24" customHeight="1" x14ac:dyDescent="0.4">
      <c r="A56" s="68">
        <f>'Weekly Menus'!B10</f>
        <v>0</v>
      </c>
      <c r="B56" s="88"/>
      <c r="C56" s="108">
        <f>'K-8'!B38</f>
        <v>0</v>
      </c>
      <c r="D56" s="90"/>
      <c r="E56" s="91"/>
      <c r="F56" s="92"/>
      <c r="G56" s="69"/>
      <c r="H56" s="70">
        <f>'K-8'!E38+'K-8'!C38</f>
        <v>0</v>
      </c>
      <c r="I56" s="70">
        <f>'K-8'!G38+'K-8'!N38</f>
        <v>0</v>
      </c>
      <c r="J56" s="70">
        <f>'K-8'!I38</f>
        <v>0</v>
      </c>
      <c r="K56" s="70">
        <f>'K-8'!J38</f>
        <v>0</v>
      </c>
      <c r="L56" s="70">
        <f>'K-8'!K38</f>
        <v>0</v>
      </c>
      <c r="M56" s="129" t="str">
        <f>IF('K-8'!I205+'K-8'!J205+'K-8'!K205+'K-8'!M205&gt;=2,'K-8'!L38," ")</f>
        <v xml:space="preserve"> </v>
      </c>
      <c r="N56" s="70">
        <f>'K-8'!M38</f>
        <v>0</v>
      </c>
      <c r="O56" s="70"/>
      <c r="P56" s="71"/>
      <c r="Q56" s="302"/>
      <c r="R56" s="302"/>
      <c r="S56" s="303"/>
      <c r="T56" s="304"/>
      <c r="U56" s="302"/>
      <c r="V56" s="303"/>
      <c r="W56" s="305"/>
      <c r="X56" s="306"/>
      <c r="Y56" s="306"/>
      <c r="Z56" s="307"/>
    </row>
    <row r="57" spans="1:26" s="29" customFormat="1" ht="24" customHeight="1" x14ac:dyDescent="0.4">
      <c r="A57" s="68">
        <f>'Weekly Menus'!B11</f>
        <v>0</v>
      </c>
      <c r="B57" s="88"/>
      <c r="C57" s="108">
        <f>'K-8'!B39</f>
        <v>0</v>
      </c>
      <c r="D57" s="90"/>
      <c r="E57" s="91"/>
      <c r="F57" s="92"/>
      <c r="G57" s="69"/>
      <c r="H57" s="70">
        <f>'K-8'!E39+'K-8'!C39</f>
        <v>0</v>
      </c>
      <c r="I57" s="70">
        <f>'K-8'!G39+'K-8'!N39</f>
        <v>0</v>
      </c>
      <c r="J57" s="70">
        <f>'K-8'!I39</f>
        <v>0</v>
      </c>
      <c r="K57" s="70">
        <f>'K-8'!J39</f>
        <v>0</v>
      </c>
      <c r="L57" s="70">
        <f>'K-8'!K39</f>
        <v>0</v>
      </c>
      <c r="M57" s="129" t="str">
        <f>IF('K-8'!I205+'K-8'!J205+'K-8'!K205+'K-8'!M205&gt;=2,'K-8'!L39," ")</f>
        <v xml:space="preserve"> </v>
      </c>
      <c r="N57" s="70">
        <f>'K-8'!M39</f>
        <v>0</v>
      </c>
      <c r="O57" s="70"/>
      <c r="P57" s="71"/>
      <c r="Q57" s="302"/>
      <c r="R57" s="302"/>
      <c r="S57" s="303"/>
      <c r="T57" s="304"/>
      <c r="U57" s="302"/>
      <c r="V57" s="303"/>
      <c r="W57" s="305"/>
      <c r="X57" s="306"/>
      <c r="Y57" s="306"/>
      <c r="Z57" s="307"/>
    </row>
    <row r="58" spans="1:26" s="29" customFormat="1" ht="24" customHeight="1" x14ac:dyDescent="0.4">
      <c r="A58" s="68">
        <f>'Weekly Menus'!B12</f>
        <v>0</v>
      </c>
      <c r="B58" s="88"/>
      <c r="C58" s="108">
        <f>'K-8'!B40</f>
        <v>0</v>
      </c>
      <c r="D58" s="90"/>
      <c r="E58" s="91"/>
      <c r="F58" s="92"/>
      <c r="G58" s="69"/>
      <c r="H58" s="70">
        <f>'K-8'!E40+'K-8'!C40</f>
        <v>0</v>
      </c>
      <c r="I58" s="70">
        <f>'K-8'!G40+'K-8'!N40</f>
        <v>0</v>
      </c>
      <c r="J58" s="70">
        <f>'K-8'!I40</f>
        <v>0</v>
      </c>
      <c r="K58" s="70">
        <f>'K-8'!J40</f>
        <v>0</v>
      </c>
      <c r="L58" s="70">
        <f>'K-8'!K40</f>
        <v>0</v>
      </c>
      <c r="M58" s="129" t="str">
        <f>IF('K-8'!I205+'K-8'!J205+'K-8'!K205+'K-8'!M205&gt;=2,'K-8'!L40," ")</f>
        <v xml:space="preserve"> </v>
      </c>
      <c r="N58" s="70">
        <f>'K-8'!M40</f>
        <v>0</v>
      </c>
      <c r="O58" s="70"/>
      <c r="P58" s="71"/>
      <c r="Q58" s="302"/>
      <c r="R58" s="302"/>
      <c r="S58" s="303"/>
      <c r="T58" s="304"/>
      <c r="U58" s="302"/>
      <c r="V58" s="303"/>
      <c r="W58" s="305"/>
      <c r="X58" s="306"/>
      <c r="Y58" s="306"/>
      <c r="Z58" s="307"/>
    </row>
    <row r="59" spans="1:26" s="29" customFormat="1" ht="24" customHeight="1" x14ac:dyDescent="0.4">
      <c r="A59" s="68">
        <f>'Weekly Menus'!B13</f>
        <v>0</v>
      </c>
      <c r="B59" s="88"/>
      <c r="C59" s="108">
        <f>'K-8'!B41</f>
        <v>0</v>
      </c>
      <c r="D59" s="90"/>
      <c r="E59" s="91"/>
      <c r="F59" s="92"/>
      <c r="G59" s="69"/>
      <c r="H59" s="70">
        <f>'K-8'!E41+'K-8'!C41</f>
        <v>0</v>
      </c>
      <c r="I59" s="70">
        <f>'K-8'!G41+'K-8'!N41</f>
        <v>0</v>
      </c>
      <c r="J59" s="70">
        <f>'K-8'!I41</f>
        <v>0</v>
      </c>
      <c r="K59" s="70">
        <f>'K-8'!J41</f>
        <v>0</v>
      </c>
      <c r="L59" s="70">
        <f>'K-8'!K41</f>
        <v>0</v>
      </c>
      <c r="M59" s="129" t="str">
        <f>IF('K-8'!I205+'K-8'!J205+'K-8'!K205+'K-8'!M205&gt;=2,'K-8'!L41," ")</f>
        <v xml:space="preserve"> </v>
      </c>
      <c r="N59" s="70">
        <f>'K-8'!M41</f>
        <v>0</v>
      </c>
      <c r="O59" s="70"/>
      <c r="P59" s="71"/>
      <c r="Q59" s="302"/>
      <c r="R59" s="302"/>
      <c r="S59" s="303"/>
      <c r="T59" s="304"/>
      <c r="U59" s="302"/>
      <c r="V59" s="303"/>
      <c r="W59" s="305"/>
      <c r="X59" s="306"/>
      <c r="Y59" s="306"/>
      <c r="Z59" s="307"/>
    </row>
    <row r="60" spans="1:26" s="29" customFormat="1" ht="24" customHeight="1" x14ac:dyDescent="0.4">
      <c r="A60" s="68">
        <f>'Weekly Menus'!B14</f>
        <v>0</v>
      </c>
      <c r="B60" s="88"/>
      <c r="C60" s="108">
        <f>'K-8'!B42</f>
        <v>0</v>
      </c>
      <c r="D60" s="90"/>
      <c r="E60" s="91"/>
      <c r="F60" s="92"/>
      <c r="G60" s="69"/>
      <c r="H60" s="70">
        <f>'K-8'!E42+'K-8'!C42</f>
        <v>0</v>
      </c>
      <c r="I60" s="70">
        <f>'K-8'!G42+'K-8'!N42</f>
        <v>0</v>
      </c>
      <c r="J60" s="70">
        <f>'K-8'!I42</f>
        <v>0</v>
      </c>
      <c r="K60" s="70">
        <f>'K-8'!J42</f>
        <v>0</v>
      </c>
      <c r="L60" s="70">
        <f>'K-8'!K42</f>
        <v>0</v>
      </c>
      <c r="M60" s="129" t="str">
        <f>IF('K-8'!I205+'K-8'!J205+'K-8'!K205+'K-8'!M205&gt;=2,'K-8'!L42," ")</f>
        <v xml:space="preserve"> </v>
      </c>
      <c r="N60" s="70">
        <f>'K-8'!M42</f>
        <v>0</v>
      </c>
      <c r="O60" s="70"/>
      <c r="P60" s="71"/>
      <c r="Q60" s="302"/>
      <c r="R60" s="302"/>
      <c r="S60" s="303"/>
      <c r="T60" s="304"/>
      <c r="U60" s="302"/>
      <c r="V60" s="303"/>
      <c r="W60" s="305"/>
      <c r="X60" s="306"/>
      <c r="Y60" s="306"/>
      <c r="Z60" s="307"/>
    </row>
    <row r="61" spans="1:26" s="29" customFormat="1" ht="24" customHeight="1" x14ac:dyDescent="0.4">
      <c r="A61" s="68">
        <f>'Weekly Menus'!B15</f>
        <v>0</v>
      </c>
      <c r="B61" s="88"/>
      <c r="C61" s="108">
        <f>'K-8'!B43</f>
        <v>0</v>
      </c>
      <c r="D61" s="90"/>
      <c r="E61" s="91"/>
      <c r="F61" s="92"/>
      <c r="G61" s="69"/>
      <c r="H61" s="70">
        <f>'K-8'!E43+'K-8'!C43</f>
        <v>0</v>
      </c>
      <c r="I61" s="70">
        <f>'K-8'!G43+'K-8'!N43</f>
        <v>0</v>
      </c>
      <c r="J61" s="70">
        <f>'K-8'!I43</f>
        <v>0</v>
      </c>
      <c r="K61" s="70">
        <f>'K-8'!J43</f>
        <v>0</v>
      </c>
      <c r="L61" s="70">
        <f>'K-8'!K43</f>
        <v>0</v>
      </c>
      <c r="M61" s="129" t="str">
        <f>IF('K-8'!I205+'K-8'!J205+'K-8'!K205+'K-8'!M205&gt;=2,'K-8'!L43," ")</f>
        <v xml:space="preserve"> </v>
      </c>
      <c r="N61" s="70">
        <f>'K-8'!M43</f>
        <v>0</v>
      </c>
      <c r="O61" s="70"/>
      <c r="P61" s="71"/>
      <c r="Q61" s="302"/>
      <c r="R61" s="302"/>
      <c r="S61" s="303"/>
      <c r="T61" s="304"/>
      <c r="U61" s="302"/>
      <c r="V61" s="303"/>
      <c r="W61" s="305"/>
      <c r="X61" s="306"/>
      <c r="Y61" s="306"/>
      <c r="Z61" s="307"/>
    </row>
    <row r="62" spans="1:26" s="29" customFormat="1" ht="24" customHeight="1" x14ac:dyDescent="0.4">
      <c r="A62" s="68">
        <f>'Weekly Menus'!B16</f>
        <v>0</v>
      </c>
      <c r="B62" s="88"/>
      <c r="C62" s="108">
        <f>'K-8'!B44</f>
        <v>0</v>
      </c>
      <c r="D62" s="90"/>
      <c r="E62" s="91"/>
      <c r="F62" s="92"/>
      <c r="G62" s="69"/>
      <c r="H62" s="70">
        <f>'K-8'!E44+'K-8'!C44</f>
        <v>0</v>
      </c>
      <c r="I62" s="70">
        <f>'K-8'!G44+'K-8'!N44</f>
        <v>0</v>
      </c>
      <c r="J62" s="70">
        <f>'K-8'!I44</f>
        <v>0</v>
      </c>
      <c r="K62" s="70">
        <f>'K-8'!J44</f>
        <v>0</v>
      </c>
      <c r="L62" s="70">
        <f>'K-8'!K44</f>
        <v>0</v>
      </c>
      <c r="M62" s="129" t="str">
        <f>IF('K-8'!I205+'K-8'!J205+'K-8'!K205+'K-8'!M205&gt;=2,'K-8'!L44," ")</f>
        <v xml:space="preserve"> </v>
      </c>
      <c r="N62" s="70">
        <f>'K-8'!M44</f>
        <v>0</v>
      </c>
      <c r="O62" s="70"/>
      <c r="P62" s="71"/>
      <c r="Q62" s="302"/>
      <c r="R62" s="302"/>
      <c r="S62" s="303"/>
      <c r="T62" s="304"/>
      <c r="U62" s="302"/>
      <c r="V62" s="303"/>
      <c r="W62" s="305"/>
      <c r="X62" s="306"/>
      <c r="Y62" s="306"/>
      <c r="Z62" s="307"/>
    </row>
    <row r="63" spans="1:26" s="29" customFormat="1" ht="24" customHeight="1" x14ac:dyDescent="0.4">
      <c r="A63" s="68">
        <f>'Weekly Menus'!B17</f>
        <v>0</v>
      </c>
      <c r="B63" s="88"/>
      <c r="C63" s="108">
        <f>'K-8'!B45</f>
        <v>0</v>
      </c>
      <c r="D63" s="90"/>
      <c r="E63" s="91"/>
      <c r="F63" s="92"/>
      <c r="G63" s="69"/>
      <c r="H63" s="70">
        <f>'K-8'!E45+'K-8'!C45</f>
        <v>0</v>
      </c>
      <c r="I63" s="70">
        <f>'K-8'!G45+'K-8'!N45</f>
        <v>0</v>
      </c>
      <c r="J63" s="70">
        <f>'K-8'!I45</f>
        <v>0</v>
      </c>
      <c r="K63" s="70">
        <f>'K-8'!J45</f>
        <v>0</v>
      </c>
      <c r="L63" s="70">
        <f>'K-8'!K45</f>
        <v>0</v>
      </c>
      <c r="M63" s="129" t="str">
        <f>IF('K-8'!I205+'K-8'!J205+'K-8'!K205+'K-8'!M205&gt;=2,'K-8'!L45," ")</f>
        <v xml:space="preserve"> </v>
      </c>
      <c r="N63" s="70">
        <f>'K-8'!M45</f>
        <v>0</v>
      </c>
      <c r="O63" s="70"/>
      <c r="P63" s="71"/>
      <c r="Q63" s="302"/>
      <c r="R63" s="302"/>
      <c r="S63" s="303"/>
      <c r="T63" s="304"/>
      <c r="U63" s="302"/>
      <c r="V63" s="303"/>
      <c r="W63" s="323"/>
      <c r="X63" s="323"/>
      <c r="Y63" s="323"/>
      <c r="Z63" s="324"/>
    </row>
    <row r="64" spans="1:26" s="29" customFormat="1" ht="24" customHeight="1" x14ac:dyDescent="0.4">
      <c r="A64" s="68">
        <f>'Weekly Menus'!B18</f>
        <v>0</v>
      </c>
      <c r="B64" s="88"/>
      <c r="C64" s="108">
        <f>'K-8'!B46</f>
        <v>0</v>
      </c>
      <c r="D64" s="90"/>
      <c r="E64" s="91"/>
      <c r="F64" s="92"/>
      <c r="G64" s="69"/>
      <c r="H64" s="70">
        <f>'K-8'!E46+'K-8'!C46</f>
        <v>0</v>
      </c>
      <c r="I64" s="70">
        <f>'K-8'!G46+'K-8'!N46</f>
        <v>0</v>
      </c>
      <c r="J64" s="70">
        <f>'K-8'!I46</f>
        <v>0</v>
      </c>
      <c r="K64" s="70">
        <f>'K-8'!J46</f>
        <v>0</v>
      </c>
      <c r="L64" s="70">
        <f>'K-8'!K46</f>
        <v>0</v>
      </c>
      <c r="M64" s="129" t="str">
        <f>IF('K-8'!I205+'K-8'!J205+'K-8'!K205+'K-8'!M205&gt;=2,'K-8'!L46," ")</f>
        <v xml:space="preserve"> </v>
      </c>
      <c r="N64" s="70">
        <f>'K-8'!M46</f>
        <v>0</v>
      </c>
      <c r="O64" s="70"/>
      <c r="P64" s="71"/>
      <c r="Q64" s="302"/>
      <c r="R64" s="302"/>
      <c r="S64" s="303"/>
      <c r="T64" s="304"/>
      <c r="U64" s="302"/>
      <c r="V64" s="303"/>
      <c r="W64" s="323"/>
      <c r="X64" s="323"/>
      <c r="Y64" s="323"/>
      <c r="Z64" s="324"/>
    </row>
    <row r="65" spans="1:26" s="29" customFormat="1" ht="24" customHeight="1" x14ac:dyDescent="0.4">
      <c r="A65" s="68">
        <f>'Weekly Menus'!B19</f>
        <v>0</v>
      </c>
      <c r="B65" s="88"/>
      <c r="C65" s="108">
        <f>'K-8'!B47</f>
        <v>0</v>
      </c>
      <c r="D65" s="90"/>
      <c r="E65" s="91"/>
      <c r="F65" s="92"/>
      <c r="G65" s="69"/>
      <c r="H65" s="70">
        <f>'K-8'!E47+'K-8'!C47</f>
        <v>0</v>
      </c>
      <c r="I65" s="70">
        <f>'K-8'!G47+'K-8'!N47</f>
        <v>0</v>
      </c>
      <c r="J65" s="70">
        <f>'K-8'!I47</f>
        <v>0</v>
      </c>
      <c r="K65" s="70">
        <f>'K-8'!J47</f>
        <v>0</v>
      </c>
      <c r="L65" s="70">
        <f>'K-8'!K47</f>
        <v>0</v>
      </c>
      <c r="M65" s="129" t="str">
        <f>IF('K-8'!I205+'K-8'!J205+'K-8'!K205+'K-8'!M205&gt;=2,'K-8'!L47," ")</f>
        <v xml:space="preserve"> </v>
      </c>
      <c r="N65" s="70">
        <f>'K-8'!M47</f>
        <v>0</v>
      </c>
      <c r="O65" s="70"/>
      <c r="P65" s="71"/>
      <c r="Q65" s="302"/>
      <c r="R65" s="302"/>
      <c r="S65" s="303"/>
      <c r="T65" s="304"/>
      <c r="U65" s="302"/>
      <c r="V65" s="303"/>
      <c r="W65" s="323"/>
      <c r="X65" s="323"/>
      <c r="Y65" s="323"/>
      <c r="Z65" s="324"/>
    </row>
    <row r="66" spans="1:26" s="29" customFormat="1" ht="24" customHeight="1" x14ac:dyDescent="0.4">
      <c r="A66" s="68">
        <f>'Weekly Menus'!B20</f>
        <v>0</v>
      </c>
      <c r="B66" s="88"/>
      <c r="C66" s="108">
        <f>'K-8'!B48</f>
        <v>0</v>
      </c>
      <c r="D66" s="90"/>
      <c r="E66" s="91"/>
      <c r="F66" s="92"/>
      <c r="G66" s="69"/>
      <c r="H66" s="70">
        <f>'K-8'!E48+'K-8'!C48</f>
        <v>0</v>
      </c>
      <c r="I66" s="70">
        <f>'K-8'!G48+'K-8'!N48</f>
        <v>0</v>
      </c>
      <c r="J66" s="70">
        <f>'K-8'!I48</f>
        <v>0</v>
      </c>
      <c r="K66" s="70">
        <f>'K-8'!J48</f>
        <v>0</v>
      </c>
      <c r="L66" s="70">
        <f>'K-8'!K48</f>
        <v>0</v>
      </c>
      <c r="M66" s="129" t="str">
        <f>IF('K-8'!I205+'K-8'!J205+'K-8'!K205+'K-8'!M205&gt;=2,'K-8'!L48," ")</f>
        <v xml:space="preserve"> </v>
      </c>
      <c r="N66" s="70">
        <f>'K-8'!M48</f>
        <v>0</v>
      </c>
      <c r="O66" s="70"/>
      <c r="P66" s="71"/>
      <c r="Q66" s="302"/>
      <c r="R66" s="302"/>
      <c r="S66" s="303"/>
      <c r="T66" s="304"/>
      <c r="U66" s="302"/>
      <c r="V66" s="303"/>
      <c r="W66" s="323"/>
      <c r="X66" s="323"/>
      <c r="Y66" s="323"/>
      <c r="Z66" s="324"/>
    </row>
    <row r="67" spans="1:26" s="29" customFormat="1" ht="24" customHeight="1" x14ac:dyDescent="0.4">
      <c r="A67" s="68">
        <f>'Weekly Menus'!B21</f>
        <v>0</v>
      </c>
      <c r="B67" s="88"/>
      <c r="C67" s="108">
        <f>'K-8'!B49</f>
        <v>0</v>
      </c>
      <c r="D67" s="90"/>
      <c r="E67" s="91"/>
      <c r="F67" s="92"/>
      <c r="G67" s="69"/>
      <c r="H67" s="70">
        <f>'K-8'!E49+'K-8'!C49</f>
        <v>0</v>
      </c>
      <c r="I67" s="70">
        <f>'K-8'!G49+'K-8'!N49</f>
        <v>0</v>
      </c>
      <c r="J67" s="70">
        <f>'K-8'!I49</f>
        <v>0</v>
      </c>
      <c r="K67" s="70">
        <f>'K-8'!J49</f>
        <v>0</v>
      </c>
      <c r="L67" s="70">
        <f>'K-8'!K49</f>
        <v>0</v>
      </c>
      <c r="M67" s="129" t="str">
        <f>IF('K-8'!I205+'K-8'!J205+'K-8'!K205+'K-8'!M205&gt;=2,'K-8'!L49," ")</f>
        <v xml:space="preserve"> </v>
      </c>
      <c r="N67" s="70">
        <f>'K-8'!M49</f>
        <v>0</v>
      </c>
      <c r="O67" s="70"/>
      <c r="P67" s="71"/>
      <c r="Q67" s="302"/>
      <c r="R67" s="302"/>
      <c r="S67" s="303"/>
      <c r="T67" s="304"/>
      <c r="U67" s="302"/>
      <c r="V67" s="303"/>
      <c r="W67" s="323"/>
      <c r="X67" s="323"/>
      <c r="Y67" s="323"/>
      <c r="Z67" s="324"/>
    </row>
    <row r="68" spans="1:26" s="29" customFormat="1" ht="24" customHeight="1" x14ac:dyDescent="0.4">
      <c r="A68" s="68">
        <f>'Weekly Menus'!B22</f>
        <v>0</v>
      </c>
      <c r="B68" s="88"/>
      <c r="C68" s="108">
        <f>'K-8'!B50</f>
        <v>0</v>
      </c>
      <c r="D68" s="90"/>
      <c r="E68" s="91"/>
      <c r="F68" s="92"/>
      <c r="G68" s="69"/>
      <c r="H68" s="70">
        <f>'K-8'!E50+'K-8'!C50</f>
        <v>0</v>
      </c>
      <c r="I68" s="70">
        <f>'K-8'!G50+'K-8'!N50</f>
        <v>0</v>
      </c>
      <c r="J68" s="70">
        <f>'K-8'!I50</f>
        <v>0</v>
      </c>
      <c r="K68" s="70">
        <f>'K-8'!J50</f>
        <v>0</v>
      </c>
      <c r="L68" s="70">
        <f>'K-8'!K50</f>
        <v>0</v>
      </c>
      <c r="M68" s="129" t="str">
        <f>IF('K-8'!I205+'K-8'!J205+'K-8'!K205+'K-8'!M205&gt;=2,'K-8'!L50," ")</f>
        <v xml:space="preserve"> </v>
      </c>
      <c r="N68" s="70">
        <f>'K-8'!M50</f>
        <v>0</v>
      </c>
      <c r="O68" s="70"/>
      <c r="P68" s="71"/>
      <c r="Q68" s="302"/>
      <c r="R68" s="302"/>
      <c r="S68" s="303"/>
      <c r="T68" s="304"/>
      <c r="U68" s="302"/>
      <c r="V68" s="303"/>
      <c r="W68" s="323"/>
      <c r="X68" s="323"/>
      <c r="Y68" s="323"/>
      <c r="Z68" s="324"/>
    </row>
    <row r="69" spans="1:26" s="29" customFormat="1" ht="24" customHeight="1" x14ac:dyDescent="0.4">
      <c r="A69" s="68">
        <f>'Weekly Menus'!B23</f>
        <v>0</v>
      </c>
      <c r="B69" s="88"/>
      <c r="C69" s="108">
        <f>'K-8'!B51</f>
        <v>0</v>
      </c>
      <c r="D69" s="90"/>
      <c r="E69" s="91"/>
      <c r="F69" s="92"/>
      <c r="G69" s="69"/>
      <c r="H69" s="70">
        <f>'K-8'!E51+'K-8'!C51</f>
        <v>0</v>
      </c>
      <c r="I69" s="70">
        <f>'K-8'!G51+'K-8'!N51</f>
        <v>0</v>
      </c>
      <c r="J69" s="70">
        <f>'K-8'!I51</f>
        <v>0</v>
      </c>
      <c r="K69" s="70">
        <f>'K-8'!J51</f>
        <v>0</v>
      </c>
      <c r="L69" s="70">
        <f>'K-8'!K51</f>
        <v>0</v>
      </c>
      <c r="M69" s="129" t="str">
        <f>IF('K-8'!I205+'K-8'!J205+'K-8'!K205+'K-8'!M205&gt;=2,'K-8'!L51," ")</f>
        <v xml:space="preserve"> </v>
      </c>
      <c r="N69" s="70">
        <f>'K-8'!M51</f>
        <v>0</v>
      </c>
      <c r="O69" s="70"/>
      <c r="P69" s="71"/>
      <c r="Q69" s="302"/>
      <c r="R69" s="302"/>
      <c r="S69" s="303"/>
      <c r="T69" s="304"/>
      <c r="U69" s="302"/>
      <c r="V69" s="303"/>
      <c r="W69" s="323"/>
      <c r="X69" s="323"/>
      <c r="Y69" s="323"/>
      <c r="Z69" s="324"/>
    </row>
    <row r="70" spans="1:26" s="29" customFormat="1" ht="24" customHeight="1" x14ac:dyDescent="0.4">
      <c r="A70" s="68">
        <f>'Weekly Menus'!B24</f>
        <v>0</v>
      </c>
      <c r="B70" s="88"/>
      <c r="C70" s="108">
        <f>'K-8'!B52</f>
        <v>0</v>
      </c>
      <c r="D70" s="90"/>
      <c r="E70" s="91"/>
      <c r="F70" s="92"/>
      <c r="G70" s="69"/>
      <c r="H70" s="70">
        <f>'K-8'!E52+'K-8'!C52</f>
        <v>0</v>
      </c>
      <c r="I70" s="70">
        <f>'K-8'!G52+'K-8'!N52</f>
        <v>0</v>
      </c>
      <c r="J70" s="70">
        <f>'K-8'!I52</f>
        <v>0</v>
      </c>
      <c r="K70" s="70">
        <f>'K-8'!J52</f>
        <v>0</v>
      </c>
      <c r="L70" s="70">
        <f>'K-8'!K52</f>
        <v>0</v>
      </c>
      <c r="M70" s="129" t="str">
        <f>IF('K-8'!I205+'K-8'!J205+'K-8'!K205+'K-8'!M205&gt;=2,'K-8'!L52," ")</f>
        <v xml:space="preserve"> </v>
      </c>
      <c r="N70" s="70">
        <f>'K-8'!M52</f>
        <v>0</v>
      </c>
      <c r="O70" s="70"/>
      <c r="P70" s="71"/>
      <c r="Q70" s="302"/>
      <c r="R70" s="302"/>
      <c r="S70" s="303"/>
      <c r="T70" s="304"/>
      <c r="U70" s="302"/>
      <c r="V70" s="303"/>
      <c r="W70" s="323"/>
      <c r="X70" s="323"/>
      <c r="Y70" s="323"/>
      <c r="Z70" s="324"/>
    </row>
    <row r="71" spans="1:26" s="29" customFormat="1" ht="24" customHeight="1" x14ac:dyDescent="0.4">
      <c r="A71" s="68">
        <f>'Weekly Menus'!B25</f>
        <v>0</v>
      </c>
      <c r="B71" s="88"/>
      <c r="C71" s="108">
        <f>'K-8'!B53</f>
        <v>0</v>
      </c>
      <c r="D71" s="90"/>
      <c r="E71" s="91"/>
      <c r="F71" s="92"/>
      <c r="G71" s="69"/>
      <c r="H71" s="70">
        <f>'K-8'!E53+'K-8'!C53</f>
        <v>0</v>
      </c>
      <c r="I71" s="70">
        <f>'K-8'!G53+'K-8'!N53</f>
        <v>0</v>
      </c>
      <c r="J71" s="70">
        <f>'K-8'!I53</f>
        <v>0</v>
      </c>
      <c r="K71" s="70">
        <f>'K-8'!J53</f>
        <v>0</v>
      </c>
      <c r="L71" s="70">
        <f>'K-8'!K53</f>
        <v>0</v>
      </c>
      <c r="M71" s="129" t="str">
        <f>IF('K-8'!I205+'K-8'!J205+'K-8'!K205+'K-8'!M205&gt;=2,'K-8'!L53," ")</f>
        <v xml:space="preserve"> </v>
      </c>
      <c r="N71" s="70">
        <f>'K-8'!M53</f>
        <v>0</v>
      </c>
      <c r="O71" s="70"/>
      <c r="P71" s="71"/>
      <c r="Q71" s="302"/>
      <c r="R71" s="302"/>
      <c r="S71" s="303"/>
      <c r="T71" s="304"/>
      <c r="U71" s="302"/>
      <c r="V71" s="303"/>
      <c r="W71" s="323"/>
      <c r="X71" s="323"/>
      <c r="Y71" s="323"/>
      <c r="Z71" s="324"/>
    </row>
    <row r="72" spans="1:26" s="29" customFormat="1" ht="24" customHeight="1" thickBot="1" x14ac:dyDescent="0.45">
      <c r="A72" s="76">
        <f>'Weekly Menus'!B26</f>
        <v>0</v>
      </c>
      <c r="B72" s="89"/>
      <c r="C72" s="114">
        <f>'K-8'!B54</f>
        <v>0</v>
      </c>
      <c r="D72" s="93"/>
      <c r="E72" s="94"/>
      <c r="F72" s="95"/>
      <c r="G72" s="183"/>
      <c r="H72" s="184">
        <f>'K-8'!E54+'K-8'!C54</f>
        <v>0</v>
      </c>
      <c r="I72" s="184">
        <f>'K-8'!G54+'K-8'!N54</f>
        <v>0</v>
      </c>
      <c r="J72" s="184">
        <f>'K-8'!I54</f>
        <v>0</v>
      </c>
      <c r="K72" s="184">
        <f>'K-8'!J54</f>
        <v>0</v>
      </c>
      <c r="L72" s="184">
        <f>'K-8'!K54</f>
        <v>0</v>
      </c>
      <c r="M72" s="188" t="str">
        <f>IF('K-8'!I205+'K-8'!J205+'K-8'!K205+'K-8'!M205&gt;=2,'K-8'!L54," ")</f>
        <v xml:space="preserve"> </v>
      </c>
      <c r="N72" s="70">
        <f>'K-8'!M54</f>
        <v>0</v>
      </c>
      <c r="O72" s="184"/>
      <c r="P72" s="185"/>
      <c r="Q72" s="340"/>
      <c r="R72" s="340"/>
      <c r="S72" s="341"/>
      <c r="T72" s="342"/>
      <c r="U72" s="340"/>
      <c r="V72" s="341"/>
      <c r="W72" s="343"/>
      <c r="X72" s="343"/>
      <c r="Y72" s="343"/>
      <c r="Z72" s="344"/>
    </row>
    <row r="73" spans="1:26" s="29" customFormat="1" ht="24" customHeight="1" x14ac:dyDescent="0.4">
      <c r="A73" s="325" t="s">
        <v>45</v>
      </c>
      <c r="B73" s="326"/>
      <c r="C73" s="326"/>
      <c r="D73" s="326"/>
      <c r="E73" s="326"/>
      <c r="F73" s="326"/>
      <c r="G73" s="186">
        <f>FLOOR(SUM(G53:G72), 0.25)</f>
        <v>0</v>
      </c>
      <c r="H73" s="186">
        <f>FLOOR(SUM(H53:H72), 0.25)</f>
        <v>0</v>
      </c>
      <c r="I73" s="186">
        <f>FLOOR(SUM(I53:I72), 0.125)</f>
        <v>0</v>
      </c>
      <c r="J73" s="186">
        <f t="shared" ref="J73:P73" si="2">FLOOR(SUM(J53:J72), 0.125)</f>
        <v>0</v>
      </c>
      <c r="K73" s="186">
        <f t="shared" si="2"/>
        <v>0</v>
      </c>
      <c r="L73" s="186">
        <f t="shared" si="2"/>
        <v>0</v>
      </c>
      <c r="M73" s="186">
        <f t="shared" si="2"/>
        <v>0</v>
      </c>
      <c r="N73" s="186">
        <f t="shared" si="2"/>
        <v>0</v>
      </c>
      <c r="O73" s="186">
        <f t="shared" si="2"/>
        <v>0</v>
      </c>
      <c r="P73" s="187">
        <f t="shared" si="2"/>
        <v>0</v>
      </c>
      <c r="Q73" s="327" t="s">
        <v>49</v>
      </c>
      <c r="R73" s="328"/>
      <c r="S73" s="328"/>
      <c r="T73" s="328"/>
      <c r="U73" s="328"/>
      <c r="V73" s="328"/>
      <c r="W73" s="328"/>
      <c r="X73" s="328"/>
      <c r="Y73" s="328"/>
      <c r="Z73" s="329"/>
    </row>
    <row r="74" spans="1:26" s="29" customFormat="1" ht="24" customHeight="1" x14ac:dyDescent="0.4">
      <c r="A74" s="336" t="s">
        <v>44</v>
      </c>
      <c r="B74" s="337"/>
      <c r="C74" s="337"/>
      <c r="D74" s="337"/>
      <c r="E74" s="337"/>
      <c r="F74" s="337"/>
      <c r="G74" s="30"/>
      <c r="H74" s="30"/>
      <c r="I74" s="30"/>
      <c r="J74" s="30"/>
      <c r="K74" s="30"/>
      <c r="L74" s="30"/>
      <c r="M74" s="30"/>
      <c r="N74" s="30"/>
      <c r="O74" s="30"/>
      <c r="P74" s="113"/>
      <c r="Q74" s="330"/>
      <c r="R74" s="331"/>
      <c r="S74" s="331"/>
      <c r="T74" s="331"/>
      <c r="U74" s="331"/>
      <c r="V74" s="331"/>
      <c r="W74" s="331"/>
      <c r="X74" s="331"/>
      <c r="Y74" s="331"/>
      <c r="Z74" s="332"/>
    </row>
    <row r="75" spans="1:26" s="29" customFormat="1" ht="24" customHeight="1" thickBot="1" x14ac:dyDescent="0.45">
      <c r="A75" s="338" t="s">
        <v>56</v>
      </c>
      <c r="B75" s="339"/>
      <c r="C75" s="339"/>
      <c r="D75" s="339"/>
      <c r="E75" s="339"/>
      <c r="F75" s="339"/>
      <c r="G75" s="72">
        <f>SUM(G35,G73)</f>
        <v>0</v>
      </c>
      <c r="H75" s="72">
        <f t="shared" ref="H75:P75" si="3">SUM(H35,H73)</f>
        <v>0</v>
      </c>
      <c r="I75" s="72">
        <f t="shared" si="3"/>
        <v>0</v>
      </c>
      <c r="J75" s="72">
        <f t="shared" si="3"/>
        <v>0</v>
      </c>
      <c r="K75" s="72">
        <f t="shared" si="3"/>
        <v>0</v>
      </c>
      <c r="L75" s="72">
        <f t="shared" si="3"/>
        <v>0</v>
      </c>
      <c r="M75" s="72">
        <f t="shared" si="3"/>
        <v>0</v>
      </c>
      <c r="N75" s="72">
        <f t="shared" si="3"/>
        <v>0</v>
      </c>
      <c r="O75" s="72">
        <f t="shared" si="3"/>
        <v>0</v>
      </c>
      <c r="P75" s="73">
        <f t="shared" si="3"/>
        <v>0</v>
      </c>
      <c r="Q75" s="333"/>
      <c r="R75" s="334"/>
      <c r="S75" s="334"/>
      <c r="T75" s="334"/>
      <c r="U75" s="334"/>
      <c r="V75" s="334"/>
      <c r="W75" s="334"/>
      <c r="X75" s="334"/>
      <c r="Y75" s="334"/>
      <c r="Z75" s="335"/>
    </row>
    <row r="76" spans="1:26" s="29" customFormat="1" ht="15" customHeight="1" thickBot="1" x14ac:dyDescent="0.45">
      <c r="A76" s="77"/>
      <c r="B76" s="77"/>
      <c r="C76" s="77"/>
      <c r="D76" s="77"/>
      <c r="E76" s="77"/>
      <c r="F76" s="77"/>
      <c r="G76" s="77"/>
      <c r="H76" s="78"/>
      <c r="I76" s="77"/>
      <c r="J76" s="79"/>
      <c r="K76" s="79"/>
      <c r="L76" s="79"/>
      <c r="M76" s="79"/>
      <c r="N76" s="80"/>
      <c r="O76" s="80"/>
      <c r="P76" s="80"/>
      <c r="Q76" s="80"/>
      <c r="R76" s="80"/>
      <c r="S76" s="80"/>
      <c r="T76" s="80"/>
      <c r="U76" s="80"/>
      <c r="V76" s="80"/>
      <c r="W76" s="80"/>
      <c r="X76" s="80"/>
      <c r="Y76" s="80"/>
      <c r="Z76" s="80"/>
    </row>
    <row r="77" spans="1:26" s="29" customFormat="1" ht="24.75" customHeight="1" x14ac:dyDescent="0.4">
      <c r="A77" s="236" t="s">
        <v>81</v>
      </c>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8"/>
    </row>
    <row r="78" spans="1:26" s="29" customFormat="1" ht="15" customHeight="1" x14ac:dyDescent="0.4">
      <c r="A78" s="42"/>
      <c r="B78" s="43"/>
      <c r="C78" s="43"/>
      <c r="D78" s="43"/>
      <c r="E78" s="43"/>
      <c r="F78" s="43"/>
      <c r="G78" s="43"/>
      <c r="H78" s="43"/>
      <c r="I78" s="43"/>
      <c r="J78" s="43"/>
      <c r="K78" s="43"/>
      <c r="L78" s="43"/>
      <c r="M78" s="43"/>
      <c r="N78" s="44"/>
      <c r="O78" s="44"/>
      <c r="P78" s="44"/>
      <c r="Q78" s="45"/>
      <c r="R78" s="45"/>
      <c r="S78" s="45"/>
      <c r="T78" s="45"/>
      <c r="U78" s="45"/>
      <c r="V78" s="45"/>
      <c r="W78" s="45"/>
      <c r="X78" s="45"/>
      <c r="Y78" s="45"/>
      <c r="Z78" s="46"/>
    </row>
    <row r="79" spans="1:26" s="29" customFormat="1" ht="15" customHeight="1" x14ac:dyDescent="0.4">
      <c r="A79" s="47" t="s">
        <v>52</v>
      </c>
      <c r="B79" s="85" t="s">
        <v>8</v>
      </c>
      <c r="C79" s="86"/>
      <c r="D79" s="87"/>
      <c r="E79" s="86"/>
      <c r="F79" s="49"/>
      <c r="G79" s="50"/>
      <c r="H79" s="50"/>
      <c r="I79" s="50"/>
      <c r="J79" s="50"/>
      <c r="K79" s="43"/>
      <c r="L79" s="43"/>
      <c r="M79" s="43"/>
      <c r="N79" s="44"/>
      <c r="O79" s="44"/>
      <c r="P79" s="44"/>
      <c r="Q79" s="50"/>
      <c r="R79" s="50"/>
      <c r="S79" s="50"/>
      <c r="T79" s="50"/>
      <c r="U79" s="50"/>
      <c r="V79" s="50"/>
      <c r="W79" s="50"/>
      <c r="X79" s="50"/>
      <c r="Y79" s="50"/>
      <c r="Z79" s="51"/>
    </row>
    <row r="80" spans="1:26" s="29" customFormat="1" ht="15" customHeight="1" x14ac:dyDescent="0.4">
      <c r="A80" s="47"/>
      <c r="B80" s="49"/>
      <c r="C80" s="49"/>
      <c r="D80" s="49"/>
      <c r="E80" s="49"/>
      <c r="F80" s="49"/>
      <c r="G80" s="49"/>
      <c r="H80" s="48"/>
      <c r="I80" s="49"/>
      <c r="J80" s="43"/>
      <c r="K80" s="43"/>
      <c r="L80" s="43"/>
      <c r="M80" s="43"/>
      <c r="N80" s="44"/>
      <c r="O80" s="44"/>
      <c r="P80" s="44"/>
      <c r="Q80" s="50"/>
      <c r="R80" s="50"/>
      <c r="S80" s="50"/>
      <c r="T80" s="50"/>
      <c r="U80" s="50"/>
      <c r="V80" s="50"/>
      <c r="W80" s="50"/>
      <c r="X80" s="50"/>
      <c r="Y80" s="50"/>
      <c r="Z80" s="51"/>
    </row>
    <row r="81" spans="1:26" s="29" customFormat="1" ht="15" customHeight="1" thickBot="1" x14ac:dyDescent="0.45">
      <c r="A81" s="47" t="s">
        <v>46</v>
      </c>
      <c r="B81" s="86"/>
      <c r="C81" s="86"/>
      <c r="D81" s="86"/>
      <c r="E81" s="49"/>
      <c r="F81" s="49"/>
      <c r="G81" s="49"/>
      <c r="H81" s="48"/>
      <c r="I81" s="49"/>
      <c r="J81" s="43"/>
      <c r="K81" s="43"/>
      <c r="L81" s="43"/>
      <c r="M81" s="43"/>
      <c r="N81" s="44"/>
      <c r="O81" s="44"/>
      <c r="P81" s="44"/>
      <c r="Q81" s="50"/>
      <c r="R81" s="50"/>
      <c r="S81" s="50"/>
      <c r="T81" s="50"/>
      <c r="U81" s="50"/>
      <c r="V81" s="50"/>
      <c r="W81" s="50"/>
      <c r="X81" s="50"/>
      <c r="Y81" s="50"/>
      <c r="Z81" s="51"/>
    </row>
    <row r="82" spans="1:26" s="29" customFormat="1" ht="15" customHeight="1" thickBot="1" x14ac:dyDescent="0.45">
      <c r="A82" s="47"/>
      <c r="B82" s="49"/>
      <c r="C82" s="49"/>
      <c r="D82" s="49"/>
      <c r="E82" s="239" t="s">
        <v>41</v>
      </c>
      <c r="F82" s="240"/>
      <c r="G82" s="240"/>
      <c r="H82" s="240"/>
      <c r="I82" s="240"/>
      <c r="J82" s="240"/>
      <c r="K82" s="240"/>
      <c r="L82" s="240"/>
      <c r="M82" s="241"/>
      <c r="N82" s="43"/>
      <c r="O82" s="43"/>
      <c r="P82" s="242" t="s">
        <v>43</v>
      </c>
      <c r="Q82" s="243"/>
      <c r="R82" s="243"/>
      <c r="S82" s="243"/>
      <c r="T82" s="243"/>
      <c r="U82" s="243"/>
      <c r="V82" s="243"/>
      <c r="W82" s="243"/>
      <c r="X82" s="244"/>
      <c r="Y82" s="50"/>
      <c r="Z82" s="51"/>
    </row>
    <row r="83" spans="1:26" s="29" customFormat="1" ht="15" customHeight="1" x14ac:dyDescent="0.45">
      <c r="A83" s="99" t="s">
        <v>47</v>
      </c>
      <c r="B83" s="100"/>
      <c r="C83" s="100"/>
      <c r="D83" s="102"/>
      <c r="E83" s="245"/>
      <c r="F83" s="246"/>
      <c r="G83" s="246"/>
      <c r="H83" s="249" t="s">
        <v>40</v>
      </c>
      <c r="I83" s="249"/>
      <c r="J83" s="251" t="s">
        <v>19</v>
      </c>
      <c r="K83" s="251"/>
      <c r="L83" s="251" t="s">
        <v>20</v>
      </c>
      <c r="M83" s="253"/>
      <c r="N83" s="53"/>
      <c r="O83" s="54"/>
      <c r="P83" s="255"/>
      <c r="Q83" s="256"/>
      <c r="R83" s="257"/>
      <c r="S83" s="261" t="s">
        <v>42</v>
      </c>
      <c r="T83" s="261"/>
      <c r="U83" s="261" t="s">
        <v>19</v>
      </c>
      <c r="V83" s="261"/>
      <c r="W83" s="261" t="s">
        <v>20</v>
      </c>
      <c r="X83" s="263"/>
      <c r="Y83" s="50"/>
      <c r="Z83" s="51"/>
    </row>
    <row r="84" spans="1:26" s="29" customFormat="1" ht="15" customHeight="1" x14ac:dyDescent="0.45">
      <c r="A84" s="99" t="s">
        <v>48</v>
      </c>
      <c r="B84" s="100"/>
      <c r="C84" s="100"/>
      <c r="D84" s="102"/>
      <c r="E84" s="247"/>
      <c r="F84" s="248"/>
      <c r="G84" s="248"/>
      <c r="H84" s="250"/>
      <c r="I84" s="250"/>
      <c r="J84" s="252"/>
      <c r="K84" s="252"/>
      <c r="L84" s="252"/>
      <c r="M84" s="254"/>
      <c r="N84" s="55"/>
      <c r="O84" s="55"/>
      <c r="P84" s="258"/>
      <c r="Q84" s="259"/>
      <c r="R84" s="260"/>
      <c r="S84" s="262"/>
      <c r="T84" s="262"/>
      <c r="U84" s="262"/>
      <c r="V84" s="262"/>
      <c r="W84" s="262"/>
      <c r="X84" s="264"/>
      <c r="Y84" s="50"/>
      <c r="Z84" s="51"/>
    </row>
    <row r="85" spans="1:26" s="29" customFormat="1" ht="15" customHeight="1" x14ac:dyDescent="0.4">
      <c r="A85" s="101"/>
      <c r="B85" s="86"/>
      <c r="C85" s="86"/>
      <c r="D85" s="86"/>
      <c r="E85" s="265" t="s">
        <v>37</v>
      </c>
      <c r="F85" s="266"/>
      <c r="G85" s="266"/>
      <c r="H85" s="267" t="s">
        <v>73</v>
      </c>
      <c r="I85" s="267"/>
      <c r="J85" s="268"/>
      <c r="K85" s="268"/>
      <c r="L85" s="269"/>
      <c r="M85" s="270"/>
      <c r="N85" s="55"/>
      <c r="O85" s="55"/>
      <c r="P85" s="271" t="s">
        <v>37</v>
      </c>
      <c r="Q85" s="272"/>
      <c r="R85" s="272"/>
      <c r="S85" s="267" t="s">
        <v>73</v>
      </c>
      <c r="T85" s="267"/>
      <c r="U85" s="273"/>
      <c r="V85" s="274"/>
      <c r="W85" s="273"/>
      <c r="X85" s="275"/>
      <c r="Y85" s="50"/>
      <c r="Z85" s="51"/>
    </row>
    <row r="86" spans="1:26" s="29" customFormat="1" ht="15" customHeight="1" x14ac:dyDescent="0.4">
      <c r="A86" s="103"/>
      <c r="B86" s="104"/>
      <c r="C86" s="104"/>
      <c r="D86" s="104"/>
      <c r="E86" s="265" t="s">
        <v>38</v>
      </c>
      <c r="F86" s="266"/>
      <c r="G86" s="266"/>
      <c r="H86" s="286"/>
      <c r="I86" s="286"/>
      <c r="J86" s="268"/>
      <c r="K86" s="268"/>
      <c r="L86" s="269"/>
      <c r="M86" s="270"/>
      <c r="N86" s="55"/>
      <c r="O86" s="55"/>
      <c r="P86" s="271" t="s">
        <v>38</v>
      </c>
      <c r="Q86" s="272"/>
      <c r="R86" s="272"/>
      <c r="S86" s="288"/>
      <c r="T86" s="289"/>
      <c r="U86" s="273"/>
      <c r="V86" s="274"/>
      <c r="W86" s="273"/>
      <c r="X86" s="275"/>
      <c r="Y86" s="50"/>
      <c r="Z86" s="51"/>
    </row>
    <row r="87" spans="1:26" s="29" customFormat="1" ht="15" customHeight="1" thickBot="1" x14ac:dyDescent="0.45">
      <c r="A87" s="103"/>
      <c r="B87" s="104"/>
      <c r="C87" s="104"/>
      <c r="D87" s="104"/>
      <c r="E87" s="276" t="s">
        <v>39</v>
      </c>
      <c r="F87" s="277"/>
      <c r="G87" s="277"/>
      <c r="H87" s="287"/>
      <c r="I87" s="287"/>
      <c r="J87" s="278"/>
      <c r="K87" s="278"/>
      <c r="L87" s="279"/>
      <c r="M87" s="280"/>
      <c r="N87" s="55"/>
      <c r="O87" s="55"/>
      <c r="P87" s="281" t="s">
        <v>39</v>
      </c>
      <c r="Q87" s="282"/>
      <c r="R87" s="282"/>
      <c r="S87" s="290"/>
      <c r="T87" s="291"/>
      <c r="U87" s="283"/>
      <c r="V87" s="284"/>
      <c r="W87" s="283"/>
      <c r="X87" s="285"/>
      <c r="Y87" s="50"/>
      <c r="Z87" s="51"/>
    </row>
    <row r="88" spans="1:26" s="29" customFormat="1" ht="15" customHeight="1" thickBot="1" x14ac:dyDescent="0.45">
      <c r="A88" s="105"/>
      <c r="B88" s="106"/>
      <c r="C88" s="106"/>
      <c r="D88" s="106"/>
      <c r="E88" s="58"/>
      <c r="F88" s="58"/>
      <c r="G88" s="58"/>
      <c r="H88" s="58"/>
      <c r="I88" s="58"/>
      <c r="J88" s="58"/>
      <c r="K88" s="58"/>
      <c r="L88" s="59"/>
      <c r="M88" s="59"/>
      <c r="N88" s="60"/>
      <c r="O88" s="60"/>
      <c r="P88" s="60"/>
      <c r="Q88" s="50"/>
      <c r="R88" s="50"/>
      <c r="S88" s="50"/>
      <c r="T88" s="50"/>
      <c r="U88" s="50"/>
      <c r="V88" s="50"/>
      <c r="W88" s="50"/>
      <c r="X88" s="50"/>
      <c r="Y88" s="50"/>
      <c r="Z88" s="51"/>
    </row>
    <row r="89" spans="1:26" s="29" customFormat="1" ht="15" customHeight="1" x14ac:dyDescent="0.4">
      <c r="A89" s="308" t="s">
        <v>57</v>
      </c>
      <c r="B89" s="310" t="s">
        <v>21</v>
      </c>
      <c r="C89" s="312" t="s">
        <v>31</v>
      </c>
      <c r="D89" s="314" t="s">
        <v>29</v>
      </c>
      <c r="E89" s="249"/>
      <c r="F89" s="315"/>
      <c r="G89" s="316" t="s">
        <v>32</v>
      </c>
      <c r="H89" s="317"/>
      <c r="I89" s="317"/>
      <c r="J89" s="317"/>
      <c r="K89" s="317"/>
      <c r="L89" s="317"/>
      <c r="M89" s="317"/>
      <c r="N89" s="317"/>
      <c r="O89" s="317"/>
      <c r="P89" s="318"/>
      <c r="Q89" s="319" t="s">
        <v>22</v>
      </c>
      <c r="R89" s="293"/>
      <c r="S89" s="320"/>
      <c r="T89" s="292" t="s">
        <v>23</v>
      </c>
      <c r="U89" s="293"/>
      <c r="V89" s="294"/>
      <c r="W89" s="298" t="s">
        <v>24</v>
      </c>
      <c r="X89" s="249"/>
      <c r="Y89" s="249"/>
      <c r="Z89" s="299"/>
    </row>
    <row r="90" spans="1:26" s="29" customFormat="1" ht="75" customHeight="1" x14ac:dyDescent="0.4">
      <c r="A90" s="309"/>
      <c r="B90" s="311"/>
      <c r="C90" s="313"/>
      <c r="D90" s="61" t="s">
        <v>25</v>
      </c>
      <c r="E90" s="62" t="s">
        <v>26</v>
      </c>
      <c r="F90" s="63" t="s">
        <v>27</v>
      </c>
      <c r="G90" s="64" t="s">
        <v>0</v>
      </c>
      <c r="H90" s="65" t="s">
        <v>1</v>
      </c>
      <c r="I90" s="65" t="s">
        <v>2</v>
      </c>
      <c r="J90" s="66" t="s">
        <v>33</v>
      </c>
      <c r="K90" s="66" t="s">
        <v>34</v>
      </c>
      <c r="L90" s="66" t="s">
        <v>3</v>
      </c>
      <c r="M90" s="66" t="s">
        <v>4</v>
      </c>
      <c r="N90" s="66" t="s">
        <v>5</v>
      </c>
      <c r="O90" s="66" t="s">
        <v>35</v>
      </c>
      <c r="P90" s="67" t="s">
        <v>36</v>
      </c>
      <c r="Q90" s="321"/>
      <c r="R90" s="296"/>
      <c r="S90" s="322"/>
      <c r="T90" s="295"/>
      <c r="U90" s="296"/>
      <c r="V90" s="297"/>
      <c r="W90" s="300"/>
      <c r="X90" s="250"/>
      <c r="Y90" s="250"/>
      <c r="Z90" s="301"/>
    </row>
    <row r="91" spans="1:26" s="29" customFormat="1" ht="24" customHeight="1" x14ac:dyDescent="0.4">
      <c r="A91" s="68">
        <f>'Weekly Menus'!C7</f>
        <v>0</v>
      </c>
      <c r="B91" s="88"/>
      <c r="C91" s="108">
        <f>'K-8'!B64</f>
        <v>0</v>
      </c>
      <c r="D91" s="90"/>
      <c r="E91" s="91"/>
      <c r="F91" s="92"/>
      <c r="G91" s="69"/>
      <c r="H91" s="70">
        <f>'K-8'!E64+'K-8'!C64</f>
        <v>0</v>
      </c>
      <c r="I91" s="70">
        <f>'K-8'!G64+'K-8'!N64</f>
        <v>0</v>
      </c>
      <c r="J91" s="70">
        <f>'K-8'!I64</f>
        <v>0</v>
      </c>
      <c r="K91" s="70">
        <f>'K-8'!J64</f>
        <v>0</v>
      </c>
      <c r="L91" s="70">
        <f>'K-8'!K64</f>
        <v>0</v>
      </c>
      <c r="M91" s="129" t="str">
        <f>IF('K-8'!I205+'K-8'!J205+'K-8'!K205+'K-8'!M205&gt;=2,'K-8'!L64," ")</f>
        <v xml:space="preserve"> </v>
      </c>
      <c r="N91" s="70">
        <f>'K-8'!M64</f>
        <v>0</v>
      </c>
      <c r="O91" s="70"/>
      <c r="P91" s="71"/>
      <c r="Q91" s="302"/>
      <c r="R91" s="302"/>
      <c r="S91" s="303"/>
      <c r="T91" s="304"/>
      <c r="U91" s="302"/>
      <c r="V91" s="303"/>
      <c r="W91" s="305"/>
      <c r="X91" s="306"/>
      <c r="Y91" s="306"/>
      <c r="Z91" s="307"/>
    </row>
    <row r="92" spans="1:26" s="29" customFormat="1" ht="24" customHeight="1" x14ac:dyDescent="0.4">
      <c r="A92" s="68">
        <f>'Weekly Menus'!C8</f>
        <v>0</v>
      </c>
      <c r="B92" s="88"/>
      <c r="C92" s="108">
        <f>'K-8'!B65</f>
        <v>0</v>
      </c>
      <c r="D92" s="90"/>
      <c r="E92" s="91"/>
      <c r="F92" s="92"/>
      <c r="G92" s="69"/>
      <c r="H92" s="70">
        <f>'K-8'!E65+'K-8'!C65</f>
        <v>0</v>
      </c>
      <c r="I92" s="70">
        <f>'K-8'!G65+'K-8'!N65</f>
        <v>0</v>
      </c>
      <c r="J92" s="70">
        <f>'K-8'!I65</f>
        <v>0</v>
      </c>
      <c r="K92" s="70">
        <f>'K-8'!J65</f>
        <v>0</v>
      </c>
      <c r="L92" s="70">
        <f>'K-8'!K65</f>
        <v>0</v>
      </c>
      <c r="M92" s="129" t="str">
        <f>IF('K-8'!I205+'K-8'!J205+'K-8'!K205+'K-8'!M205&gt;=2,'K-8'!L65," ")</f>
        <v xml:space="preserve"> </v>
      </c>
      <c r="N92" s="70">
        <f>'K-8'!M65</f>
        <v>0</v>
      </c>
      <c r="O92" s="70"/>
      <c r="P92" s="71"/>
      <c r="Q92" s="302"/>
      <c r="R92" s="302"/>
      <c r="S92" s="303"/>
      <c r="T92" s="304"/>
      <c r="U92" s="302"/>
      <c r="V92" s="303"/>
      <c r="W92" s="305"/>
      <c r="X92" s="306"/>
      <c r="Y92" s="306"/>
      <c r="Z92" s="307"/>
    </row>
    <row r="93" spans="1:26" s="29" customFormat="1" ht="24" customHeight="1" x14ac:dyDescent="0.4">
      <c r="A93" s="68">
        <f>'Weekly Menus'!C9</f>
        <v>0</v>
      </c>
      <c r="B93" s="88"/>
      <c r="C93" s="108">
        <f>'K-8'!B66</f>
        <v>0</v>
      </c>
      <c r="D93" s="90"/>
      <c r="E93" s="91"/>
      <c r="F93" s="92"/>
      <c r="G93" s="69"/>
      <c r="H93" s="70">
        <f>'K-8'!E66+'K-8'!C66</f>
        <v>0</v>
      </c>
      <c r="I93" s="70">
        <f>'K-8'!G66+'K-8'!N66</f>
        <v>0</v>
      </c>
      <c r="J93" s="70">
        <f>'K-8'!I66</f>
        <v>0</v>
      </c>
      <c r="K93" s="70">
        <f>'K-8'!J66</f>
        <v>0</v>
      </c>
      <c r="L93" s="70">
        <f>'K-8'!K66</f>
        <v>0</v>
      </c>
      <c r="M93" s="129" t="str">
        <f>IF('K-8'!I205+'K-8'!J205+'K-8'!K205+'K-8'!M205&gt;=2,'K-8'!L66," ")</f>
        <v xml:space="preserve"> </v>
      </c>
      <c r="N93" s="70">
        <f>'K-8'!M66</f>
        <v>0</v>
      </c>
      <c r="O93" s="70"/>
      <c r="P93" s="71"/>
      <c r="Q93" s="302"/>
      <c r="R93" s="302"/>
      <c r="S93" s="303"/>
      <c r="T93" s="304"/>
      <c r="U93" s="302"/>
      <c r="V93" s="303"/>
      <c r="W93" s="305"/>
      <c r="X93" s="306"/>
      <c r="Y93" s="306"/>
      <c r="Z93" s="307"/>
    </row>
    <row r="94" spans="1:26" s="29" customFormat="1" ht="24" customHeight="1" x14ac:dyDescent="0.4">
      <c r="A94" s="68">
        <f>'Weekly Menus'!C10</f>
        <v>0</v>
      </c>
      <c r="B94" s="88"/>
      <c r="C94" s="108">
        <f>'K-8'!B67</f>
        <v>0</v>
      </c>
      <c r="D94" s="90"/>
      <c r="E94" s="91"/>
      <c r="F94" s="92"/>
      <c r="G94" s="69"/>
      <c r="H94" s="70">
        <f>'K-8'!E67+'K-8'!C67</f>
        <v>0</v>
      </c>
      <c r="I94" s="70">
        <f>'K-8'!G67+'K-8'!N67</f>
        <v>0</v>
      </c>
      <c r="J94" s="70">
        <f>'K-8'!I67</f>
        <v>0</v>
      </c>
      <c r="K94" s="70">
        <f>'K-8'!J67</f>
        <v>0</v>
      </c>
      <c r="L94" s="70">
        <f>'K-8'!K67</f>
        <v>0</v>
      </c>
      <c r="M94" s="129" t="str">
        <f>IF('K-8'!I205+'K-8'!J205+'K-8'!K205+'K-8'!M205&gt;=2,'K-8'!L67," ")</f>
        <v xml:space="preserve"> </v>
      </c>
      <c r="N94" s="70">
        <f>'K-8'!M67</f>
        <v>0</v>
      </c>
      <c r="O94" s="70"/>
      <c r="P94" s="71"/>
      <c r="Q94" s="302"/>
      <c r="R94" s="302"/>
      <c r="S94" s="303"/>
      <c r="T94" s="304"/>
      <c r="U94" s="302"/>
      <c r="V94" s="303"/>
      <c r="W94" s="305"/>
      <c r="X94" s="306"/>
      <c r="Y94" s="306"/>
      <c r="Z94" s="307"/>
    </row>
    <row r="95" spans="1:26" s="29" customFormat="1" ht="24" customHeight="1" x14ac:dyDescent="0.4">
      <c r="A95" s="68">
        <f>'Weekly Menus'!C11</f>
        <v>0</v>
      </c>
      <c r="B95" s="88"/>
      <c r="C95" s="108">
        <f>'K-8'!B68</f>
        <v>0</v>
      </c>
      <c r="D95" s="90"/>
      <c r="E95" s="91"/>
      <c r="F95" s="92"/>
      <c r="G95" s="69"/>
      <c r="H95" s="70">
        <f>'K-8'!E68+'K-8'!C68</f>
        <v>0</v>
      </c>
      <c r="I95" s="70">
        <f>'K-8'!G68+'K-8'!N68</f>
        <v>0</v>
      </c>
      <c r="J95" s="70">
        <f>'K-8'!I68</f>
        <v>0</v>
      </c>
      <c r="K95" s="70">
        <f>'K-8'!J68</f>
        <v>0</v>
      </c>
      <c r="L95" s="70">
        <f>'K-8'!K68</f>
        <v>0</v>
      </c>
      <c r="M95" s="129" t="str">
        <f>IF('K-8'!I205+'K-8'!J205+'K-8'!K205+'K-8'!M205&gt;=2,'K-8'!L68," ")</f>
        <v xml:space="preserve"> </v>
      </c>
      <c r="N95" s="70">
        <f>'K-8'!M68</f>
        <v>0</v>
      </c>
      <c r="O95" s="70"/>
      <c r="P95" s="71"/>
      <c r="Q95" s="302"/>
      <c r="R95" s="302"/>
      <c r="S95" s="303"/>
      <c r="T95" s="304"/>
      <c r="U95" s="302"/>
      <c r="V95" s="303"/>
      <c r="W95" s="305"/>
      <c r="X95" s="306"/>
      <c r="Y95" s="306"/>
      <c r="Z95" s="307"/>
    </row>
    <row r="96" spans="1:26" s="29" customFormat="1" ht="24" customHeight="1" x14ac:dyDescent="0.4">
      <c r="A96" s="68">
        <f>'Weekly Menus'!C12</f>
        <v>0</v>
      </c>
      <c r="B96" s="88"/>
      <c r="C96" s="108">
        <f>'K-8'!B69</f>
        <v>0</v>
      </c>
      <c r="D96" s="90"/>
      <c r="E96" s="91"/>
      <c r="F96" s="92"/>
      <c r="G96" s="69"/>
      <c r="H96" s="70">
        <f>'K-8'!E69+'K-8'!C69</f>
        <v>0</v>
      </c>
      <c r="I96" s="70">
        <f>'K-8'!G69+'K-8'!N69</f>
        <v>0</v>
      </c>
      <c r="J96" s="70">
        <f>'K-8'!I69</f>
        <v>0</v>
      </c>
      <c r="K96" s="70">
        <f>'K-8'!J69</f>
        <v>0</v>
      </c>
      <c r="L96" s="70">
        <f>'K-8'!K69</f>
        <v>0</v>
      </c>
      <c r="M96" s="129" t="str">
        <f>IF('K-8'!I205+'K-8'!J205+'K-8'!K205+'K-8'!M205&gt;=2,'K-8'!L69," ")</f>
        <v xml:space="preserve"> </v>
      </c>
      <c r="N96" s="70">
        <f>'K-8'!M69</f>
        <v>0</v>
      </c>
      <c r="O96" s="70"/>
      <c r="P96" s="71"/>
      <c r="Q96" s="302"/>
      <c r="R96" s="302"/>
      <c r="S96" s="303"/>
      <c r="T96" s="304"/>
      <c r="U96" s="302"/>
      <c r="V96" s="303"/>
      <c r="W96" s="305"/>
      <c r="X96" s="306"/>
      <c r="Y96" s="306"/>
      <c r="Z96" s="307"/>
    </row>
    <row r="97" spans="1:26" s="29" customFormat="1" ht="24" customHeight="1" x14ac:dyDescent="0.4">
      <c r="A97" s="68">
        <f>'Weekly Menus'!C13</f>
        <v>0</v>
      </c>
      <c r="B97" s="88"/>
      <c r="C97" s="108">
        <f>'K-8'!B70</f>
        <v>0</v>
      </c>
      <c r="D97" s="90"/>
      <c r="E97" s="91"/>
      <c r="F97" s="92"/>
      <c r="G97" s="69"/>
      <c r="H97" s="70">
        <f>'K-8'!E70+'K-8'!C70</f>
        <v>0</v>
      </c>
      <c r="I97" s="70">
        <f>'K-8'!G70+'K-8'!N70</f>
        <v>0</v>
      </c>
      <c r="J97" s="70">
        <f>'K-8'!I70</f>
        <v>0</v>
      </c>
      <c r="K97" s="70">
        <f>'K-8'!J70</f>
        <v>0</v>
      </c>
      <c r="L97" s="70">
        <f>'K-8'!K70</f>
        <v>0</v>
      </c>
      <c r="M97" s="129" t="str">
        <f>IF('K-8'!I205+'K-8'!J205+'K-8'!K205+'K-8'!M205&gt;=2,'K-8'!L70," ")</f>
        <v xml:space="preserve"> </v>
      </c>
      <c r="N97" s="70">
        <f>'K-8'!M70</f>
        <v>0</v>
      </c>
      <c r="O97" s="70"/>
      <c r="P97" s="71"/>
      <c r="Q97" s="302"/>
      <c r="R97" s="302"/>
      <c r="S97" s="303"/>
      <c r="T97" s="304"/>
      <c r="U97" s="302"/>
      <c r="V97" s="303"/>
      <c r="W97" s="305"/>
      <c r="X97" s="306"/>
      <c r="Y97" s="306"/>
      <c r="Z97" s="307"/>
    </row>
    <row r="98" spans="1:26" s="29" customFormat="1" ht="24" customHeight="1" x14ac:dyDescent="0.4">
      <c r="A98" s="68">
        <f>'Weekly Menus'!C14</f>
        <v>0</v>
      </c>
      <c r="B98" s="88"/>
      <c r="C98" s="108">
        <f>'K-8'!B71</f>
        <v>0</v>
      </c>
      <c r="D98" s="90"/>
      <c r="E98" s="91"/>
      <c r="F98" s="92"/>
      <c r="G98" s="69"/>
      <c r="H98" s="70">
        <f>'K-8'!E71+'K-8'!C71</f>
        <v>0</v>
      </c>
      <c r="I98" s="70">
        <f>'K-8'!G71+'K-8'!N71</f>
        <v>0</v>
      </c>
      <c r="J98" s="70">
        <f>'K-8'!I71</f>
        <v>0</v>
      </c>
      <c r="K98" s="70">
        <f>'K-8'!J71</f>
        <v>0</v>
      </c>
      <c r="L98" s="70">
        <f>'K-8'!K71</f>
        <v>0</v>
      </c>
      <c r="M98" s="129" t="str">
        <f>IF('K-8'!I205+'K-8'!J205+'K-8'!K205+'K-8'!M205&gt;=2,'K-8'!L71," ")</f>
        <v xml:space="preserve"> </v>
      </c>
      <c r="N98" s="70">
        <f>'K-8'!M71</f>
        <v>0</v>
      </c>
      <c r="O98" s="70"/>
      <c r="P98" s="71"/>
      <c r="Q98" s="302"/>
      <c r="R98" s="302"/>
      <c r="S98" s="303"/>
      <c r="T98" s="304"/>
      <c r="U98" s="302"/>
      <c r="V98" s="303"/>
      <c r="W98" s="305"/>
      <c r="X98" s="306"/>
      <c r="Y98" s="306"/>
      <c r="Z98" s="307"/>
    </row>
    <row r="99" spans="1:26" s="29" customFormat="1" ht="24" customHeight="1" x14ac:dyDescent="0.4">
      <c r="A99" s="68">
        <f>'Weekly Menus'!C15</f>
        <v>0</v>
      </c>
      <c r="B99" s="88"/>
      <c r="C99" s="108">
        <f>'K-8'!B72</f>
        <v>0</v>
      </c>
      <c r="D99" s="90"/>
      <c r="E99" s="91"/>
      <c r="F99" s="92"/>
      <c r="G99" s="69"/>
      <c r="H99" s="70">
        <f>'K-8'!E72+'K-8'!C72</f>
        <v>0</v>
      </c>
      <c r="I99" s="70">
        <f>'K-8'!G72+'K-8'!N72</f>
        <v>0</v>
      </c>
      <c r="J99" s="70">
        <f>'K-8'!I72</f>
        <v>0</v>
      </c>
      <c r="K99" s="70">
        <f>'K-8'!J72</f>
        <v>0</v>
      </c>
      <c r="L99" s="70">
        <f>'K-8'!K72</f>
        <v>0</v>
      </c>
      <c r="M99" s="129" t="str">
        <f>IF('K-8'!I205+'K-8'!J205+'K-8'!K205+'K-8'!M205&gt;=2,'K-8'!L72," ")</f>
        <v xml:space="preserve"> </v>
      </c>
      <c r="N99" s="70">
        <f>'K-8'!M72</f>
        <v>0</v>
      </c>
      <c r="O99" s="70"/>
      <c r="P99" s="71"/>
      <c r="Q99" s="302"/>
      <c r="R99" s="302"/>
      <c r="S99" s="303"/>
      <c r="T99" s="304"/>
      <c r="U99" s="302"/>
      <c r="V99" s="303"/>
      <c r="W99" s="305"/>
      <c r="X99" s="306"/>
      <c r="Y99" s="306"/>
      <c r="Z99" s="307"/>
    </row>
    <row r="100" spans="1:26" s="29" customFormat="1" ht="24" customHeight="1" x14ac:dyDescent="0.4">
      <c r="A100" s="68">
        <f>'Weekly Menus'!C16</f>
        <v>0</v>
      </c>
      <c r="B100" s="88"/>
      <c r="C100" s="108">
        <f>'K-8'!B73</f>
        <v>0</v>
      </c>
      <c r="D100" s="90"/>
      <c r="E100" s="91"/>
      <c r="F100" s="92"/>
      <c r="G100" s="69"/>
      <c r="H100" s="70">
        <f>'K-8'!E73+'K-8'!C73</f>
        <v>0</v>
      </c>
      <c r="I100" s="70">
        <f>'K-8'!G73+'K-8'!N73</f>
        <v>0</v>
      </c>
      <c r="J100" s="70">
        <f>'K-8'!I73</f>
        <v>0</v>
      </c>
      <c r="K100" s="70">
        <f>'K-8'!J73</f>
        <v>0</v>
      </c>
      <c r="L100" s="70">
        <f>'K-8'!K73</f>
        <v>0</v>
      </c>
      <c r="M100" s="129" t="str">
        <f>IF('K-8'!I205+'K-8'!J205+'K-8'!K205+'K-8'!M205&gt;=2,'K-8'!L73," ")</f>
        <v xml:space="preserve"> </v>
      </c>
      <c r="N100" s="70">
        <f>'K-8'!M73</f>
        <v>0</v>
      </c>
      <c r="O100" s="70"/>
      <c r="P100" s="71"/>
      <c r="Q100" s="302"/>
      <c r="R100" s="302"/>
      <c r="S100" s="303"/>
      <c r="T100" s="304"/>
      <c r="U100" s="302"/>
      <c r="V100" s="303"/>
      <c r="W100" s="305"/>
      <c r="X100" s="306"/>
      <c r="Y100" s="306"/>
      <c r="Z100" s="307"/>
    </row>
    <row r="101" spans="1:26" s="29" customFormat="1" ht="24" customHeight="1" x14ac:dyDescent="0.4">
      <c r="A101" s="68">
        <f>'Weekly Menus'!C17</f>
        <v>0</v>
      </c>
      <c r="B101" s="88"/>
      <c r="C101" s="108">
        <f>'K-8'!B74</f>
        <v>0</v>
      </c>
      <c r="D101" s="90"/>
      <c r="E101" s="91"/>
      <c r="F101" s="92"/>
      <c r="G101" s="69"/>
      <c r="H101" s="70">
        <f>'K-8'!E74+'K-8'!C74</f>
        <v>0</v>
      </c>
      <c r="I101" s="70">
        <f>'K-8'!G74+'K-8'!N74</f>
        <v>0</v>
      </c>
      <c r="J101" s="70">
        <f>'K-8'!I74</f>
        <v>0</v>
      </c>
      <c r="K101" s="70">
        <f>'K-8'!J74</f>
        <v>0</v>
      </c>
      <c r="L101" s="70">
        <f>'K-8'!K74</f>
        <v>0</v>
      </c>
      <c r="M101" s="129" t="str">
        <f>IF('K-8'!I205+'K-8'!J205+'K-8'!K205+'K-8'!M205&gt;=2,'K-8'!L74," ")</f>
        <v xml:space="preserve"> </v>
      </c>
      <c r="N101" s="70">
        <f>'K-8'!M74</f>
        <v>0</v>
      </c>
      <c r="O101" s="70"/>
      <c r="P101" s="71"/>
      <c r="Q101" s="302"/>
      <c r="R101" s="302"/>
      <c r="S101" s="303"/>
      <c r="T101" s="304"/>
      <c r="U101" s="302"/>
      <c r="V101" s="303"/>
      <c r="W101" s="323"/>
      <c r="X101" s="323"/>
      <c r="Y101" s="323"/>
      <c r="Z101" s="324"/>
    </row>
    <row r="102" spans="1:26" s="29" customFormat="1" ht="24" customHeight="1" x14ac:dyDescent="0.4">
      <c r="A102" s="68">
        <f>'Weekly Menus'!C18</f>
        <v>0</v>
      </c>
      <c r="B102" s="88"/>
      <c r="C102" s="108">
        <f>'K-8'!B75</f>
        <v>0</v>
      </c>
      <c r="D102" s="90"/>
      <c r="E102" s="91"/>
      <c r="F102" s="92"/>
      <c r="G102" s="69"/>
      <c r="H102" s="70">
        <f>'K-8'!E75+'K-8'!C75</f>
        <v>0</v>
      </c>
      <c r="I102" s="70">
        <f>'K-8'!G75+'K-8'!N75</f>
        <v>0</v>
      </c>
      <c r="J102" s="70">
        <f>'K-8'!I75</f>
        <v>0</v>
      </c>
      <c r="K102" s="70">
        <f>'K-8'!J75</f>
        <v>0</v>
      </c>
      <c r="L102" s="70">
        <f>'K-8'!K75</f>
        <v>0</v>
      </c>
      <c r="M102" s="129" t="str">
        <f>IF('K-8'!I205+'K-8'!J205+'K-8'!K205+'K-8'!M205&gt;=2,'K-8'!L75," ")</f>
        <v xml:space="preserve"> </v>
      </c>
      <c r="N102" s="70">
        <f>'K-8'!M75</f>
        <v>0</v>
      </c>
      <c r="O102" s="70"/>
      <c r="P102" s="71"/>
      <c r="Q102" s="302"/>
      <c r="R102" s="302"/>
      <c r="S102" s="303"/>
      <c r="T102" s="304"/>
      <c r="U102" s="302"/>
      <c r="V102" s="303"/>
      <c r="W102" s="323"/>
      <c r="X102" s="323"/>
      <c r="Y102" s="323"/>
      <c r="Z102" s="324"/>
    </row>
    <row r="103" spans="1:26" s="29" customFormat="1" ht="24" customHeight="1" x14ac:dyDescent="0.4">
      <c r="A103" s="68">
        <f>'Weekly Menus'!C19</f>
        <v>0</v>
      </c>
      <c r="B103" s="88"/>
      <c r="C103" s="108">
        <f>'K-8'!B76</f>
        <v>0</v>
      </c>
      <c r="D103" s="90"/>
      <c r="E103" s="91"/>
      <c r="F103" s="92"/>
      <c r="G103" s="69"/>
      <c r="H103" s="70">
        <f>'K-8'!E76+'K-8'!C76</f>
        <v>0</v>
      </c>
      <c r="I103" s="70">
        <f>'K-8'!G76+'K-8'!N76</f>
        <v>0</v>
      </c>
      <c r="J103" s="70">
        <f>'K-8'!I76</f>
        <v>0</v>
      </c>
      <c r="K103" s="70">
        <f>'K-8'!J76</f>
        <v>0</v>
      </c>
      <c r="L103" s="70">
        <f>'K-8'!K76</f>
        <v>0</v>
      </c>
      <c r="M103" s="129" t="str">
        <f>IF('K-8'!I205+'K-8'!J205+'K-8'!K205+'K-8'!M205&gt;=2,'K-8'!L76," ")</f>
        <v xml:space="preserve"> </v>
      </c>
      <c r="N103" s="70">
        <f>'K-8'!M76</f>
        <v>0</v>
      </c>
      <c r="O103" s="70"/>
      <c r="P103" s="71"/>
      <c r="Q103" s="302"/>
      <c r="R103" s="302"/>
      <c r="S103" s="303"/>
      <c r="T103" s="304"/>
      <c r="U103" s="302"/>
      <c r="V103" s="303"/>
      <c r="W103" s="323"/>
      <c r="X103" s="323"/>
      <c r="Y103" s="323"/>
      <c r="Z103" s="324"/>
    </row>
    <row r="104" spans="1:26" s="29" customFormat="1" ht="24" customHeight="1" x14ac:dyDescent="0.4">
      <c r="A104" s="68">
        <f>'Weekly Menus'!C20</f>
        <v>0</v>
      </c>
      <c r="B104" s="88"/>
      <c r="C104" s="108">
        <f>'K-8'!B77</f>
        <v>0</v>
      </c>
      <c r="D104" s="90"/>
      <c r="E104" s="91"/>
      <c r="F104" s="92"/>
      <c r="G104" s="69"/>
      <c r="H104" s="70">
        <f>'K-8'!E77+'K-8'!C77</f>
        <v>0</v>
      </c>
      <c r="I104" s="70">
        <f>'K-8'!G77+'K-8'!N77</f>
        <v>0</v>
      </c>
      <c r="J104" s="70">
        <f>'K-8'!I77</f>
        <v>0</v>
      </c>
      <c r="K104" s="70">
        <f>'K-8'!J77</f>
        <v>0</v>
      </c>
      <c r="L104" s="70">
        <f>'K-8'!K77</f>
        <v>0</v>
      </c>
      <c r="M104" s="129" t="str">
        <f>IF('K-8'!I205+'K-8'!J205+'K-8'!K205+'K-8'!M205&gt;=2,'K-8'!L77," ")</f>
        <v xml:space="preserve"> </v>
      </c>
      <c r="N104" s="70">
        <f>'K-8'!M77</f>
        <v>0</v>
      </c>
      <c r="O104" s="70"/>
      <c r="P104" s="71"/>
      <c r="Q104" s="302"/>
      <c r="R104" s="302"/>
      <c r="S104" s="303"/>
      <c r="T104" s="304"/>
      <c r="U104" s="302"/>
      <c r="V104" s="303"/>
      <c r="W104" s="323"/>
      <c r="X104" s="323"/>
      <c r="Y104" s="323"/>
      <c r="Z104" s="324"/>
    </row>
    <row r="105" spans="1:26" s="29" customFormat="1" ht="24" customHeight="1" x14ac:dyDescent="0.4">
      <c r="A105" s="68">
        <f>'Weekly Menus'!C21</f>
        <v>0</v>
      </c>
      <c r="B105" s="88"/>
      <c r="C105" s="108">
        <f>'K-8'!B78</f>
        <v>0</v>
      </c>
      <c r="D105" s="90"/>
      <c r="E105" s="91"/>
      <c r="F105" s="92"/>
      <c r="G105" s="69"/>
      <c r="H105" s="70">
        <f>'K-8'!E78+'K-8'!C78</f>
        <v>0</v>
      </c>
      <c r="I105" s="70">
        <f>'K-8'!G78+'K-8'!N78</f>
        <v>0</v>
      </c>
      <c r="J105" s="70">
        <f>'K-8'!I78</f>
        <v>0</v>
      </c>
      <c r="K105" s="70">
        <f>'K-8'!J78</f>
        <v>0</v>
      </c>
      <c r="L105" s="70">
        <f>'K-8'!K78</f>
        <v>0</v>
      </c>
      <c r="M105" s="129" t="str">
        <f>IF('K-8'!I205+'K-8'!J205+'K-8'!K205+'K-8'!M205&gt;=2,'K-8'!L78," ")</f>
        <v xml:space="preserve"> </v>
      </c>
      <c r="N105" s="70">
        <f>'K-8'!M78</f>
        <v>0</v>
      </c>
      <c r="O105" s="70"/>
      <c r="P105" s="71"/>
      <c r="Q105" s="302"/>
      <c r="R105" s="302"/>
      <c r="S105" s="303"/>
      <c r="T105" s="304"/>
      <c r="U105" s="302"/>
      <c r="V105" s="303"/>
      <c r="W105" s="323"/>
      <c r="X105" s="323"/>
      <c r="Y105" s="323"/>
      <c r="Z105" s="324"/>
    </row>
    <row r="106" spans="1:26" s="29" customFormat="1" ht="24" customHeight="1" x14ac:dyDescent="0.4">
      <c r="A106" s="68">
        <f>'Weekly Menus'!C22</f>
        <v>0</v>
      </c>
      <c r="B106" s="88"/>
      <c r="C106" s="108">
        <f>'K-8'!B79</f>
        <v>0</v>
      </c>
      <c r="D106" s="90"/>
      <c r="E106" s="91"/>
      <c r="F106" s="92"/>
      <c r="G106" s="69"/>
      <c r="H106" s="70">
        <f>'K-8'!E79+'K-8'!C79</f>
        <v>0</v>
      </c>
      <c r="I106" s="70">
        <f>'K-8'!G79+'K-8'!N79</f>
        <v>0</v>
      </c>
      <c r="J106" s="70">
        <f>'K-8'!I79</f>
        <v>0</v>
      </c>
      <c r="K106" s="70">
        <f>'K-8'!J79</f>
        <v>0</v>
      </c>
      <c r="L106" s="70">
        <f>'K-8'!K79</f>
        <v>0</v>
      </c>
      <c r="M106" s="129" t="str">
        <f>IF('K-8'!I205+'K-8'!J205+'K-8'!K205+'K-8'!M205&gt;=2,'K-8'!L79," ")</f>
        <v xml:space="preserve"> </v>
      </c>
      <c r="N106" s="70">
        <f>'K-8'!M79</f>
        <v>0</v>
      </c>
      <c r="O106" s="70"/>
      <c r="P106" s="71"/>
      <c r="Q106" s="302"/>
      <c r="R106" s="302"/>
      <c r="S106" s="303"/>
      <c r="T106" s="304"/>
      <c r="U106" s="302"/>
      <c r="V106" s="303"/>
      <c r="W106" s="323"/>
      <c r="X106" s="323"/>
      <c r="Y106" s="323"/>
      <c r="Z106" s="324"/>
    </row>
    <row r="107" spans="1:26" s="29" customFormat="1" ht="24" customHeight="1" x14ac:dyDescent="0.4">
      <c r="A107" s="68">
        <f>'Weekly Menus'!C23</f>
        <v>0</v>
      </c>
      <c r="B107" s="88"/>
      <c r="C107" s="108">
        <f>'K-8'!B80</f>
        <v>0</v>
      </c>
      <c r="D107" s="90"/>
      <c r="E107" s="91"/>
      <c r="F107" s="92"/>
      <c r="G107" s="69"/>
      <c r="H107" s="70">
        <f>'K-8'!E80+'K-8'!C80</f>
        <v>0</v>
      </c>
      <c r="I107" s="70">
        <f>'K-8'!G80+'K-8'!N80</f>
        <v>0</v>
      </c>
      <c r="J107" s="70">
        <f>'K-8'!I80</f>
        <v>0</v>
      </c>
      <c r="K107" s="70">
        <f>'K-8'!J80</f>
        <v>0</v>
      </c>
      <c r="L107" s="70">
        <f>'K-8'!K80</f>
        <v>0</v>
      </c>
      <c r="M107" s="129" t="str">
        <f>IF('K-8'!I205+'K-8'!J205+'K-8'!K205+'K-8'!M205&gt;=2,'K-8'!L80," ")</f>
        <v xml:space="preserve"> </v>
      </c>
      <c r="N107" s="70">
        <f>'K-8'!M80</f>
        <v>0</v>
      </c>
      <c r="O107" s="70"/>
      <c r="P107" s="71"/>
      <c r="Q107" s="302"/>
      <c r="R107" s="302"/>
      <c r="S107" s="303"/>
      <c r="T107" s="304"/>
      <c r="U107" s="302"/>
      <c r="V107" s="303"/>
      <c r="W107" s="323"/>
      <c r="X107" s="323"/>
      <c r="Y107" s="323"/>
      <c r="Z107" s="324"/>
    </row>
    <row r="108" spans="1:26" s="29" customFormat="1" ht="24" customHeight="1" x14ac:dyDescent="0.4">
      <c r="A108" s="68">
        <f>'Weekly Menus'!C24</f>
        <v>0</v>
      </c>
      <c r="B108" s="88"/>
      <c r="C108" s="108">
        <f>'K-8'!B81</f>
        <v>0</v>
      </c>
      <c r="D108" s="90"/>
      <c r="E108" s="91"/>
      <c r="F108" s="92"/>
      <c r="G108" s="69"/>
      <c r="H108" s="70">
        <f>'K-8'!E81+'K-8'!C81</f>
        <v>0</v>
      </c>
      <c r="I108" s="70">
        <f>'K-8'!G81+'K-8'!N81</f>
        <v>0</v>
      </c>
      <c r="J108" s="70">
        <f>'K-8'!I81</f>
        <v>0</v>
      </c>
      <c r="K108" s="70">
        <f>'K-8'!J81</f>
        <v>0</v>
      </c>
      <c r="L108" s="70">
        <f>'K-8'!K81</f>
        <v>0</v>
      </c>
      <c r="M108" s="129" t="str">
        <f>IF('K-8'!I205+'K-8'!J205+'K-8'!K205+'K-8'!M205&gt;=2,'K-8'!L81," ")</f>
        <v xml:space="preserve"> </v>
      </c>
      <c r="N108" s="70">
        <f>'K-8'!M81</f>
        <v>0</v>
      </c>
      <c r="O108" s="70"/>
      <c r="P108" s="71"/>
      <c r="Q108" s="302"/>
      <c r="R108" s="302"/>
      <c r="S108" s="303"/>
      <c r="T108" s="304"/>
      <c r="U108" s="302"/>
      <c r="V108" s="303"/>
      <c r="W108" s="323"/>
      <c r="X108" s="323"/>
      <c r="Y108" s="323"/>
      <c r="Z108" s="324"/>
    </row>
    <row r="109" spans="1:26" s="29" customFormat="1" ht="24" customHeight="1" x14ac:dyDescent="0.4">
      <c r="A109" s="68">
        <f>'Weekly Menus'!C25</f>
        <v>0</v>
      </c>
      <c r="B109" s="88"/>
      <c r="C109" s="108">
        <f>'K-8'!B82</f>
        <v>0</v>
      </c>
      <c r="D109" s="90"/>
      <c r="E109" s="91"/>
      <c r="F109" s="92"/>
      <c r="G109" s="69"/>
      <c r="H109" s="70">
        <f>'K-8'!E82+'K-8'!C82</f>
        <v>0</v>
      </c>
      <c r="I109" s="70">
        <f>'K-8'!G82+'K-8'!N82</f>
        <v>0</v>
      </c>
      <c r="J109" s="70">
        <f>'K-8'!I82</f>
        <v>0</v>
      </c>
      <c r="K109" s="70">
        <f>'K-8'!J82</f>
        <v>0</v>
      </c>
      <c r="L109" s="70">
        <f>'K-8'!K82</f>
        <v>0</v>
      </c>
      <c r="M109" s="129" t="str">
        <f>IF('K-8'!I205+'K-8'!J205+'K-8'!K205+'K-8'!M205&gt;=2,'K-8'!L82," ")</f>
        <v xml:space="preserve"> </v>
      </c>
      <c r="N109" s="70">
        <f>'K-8'!M82</f>
        <v>0</v>
      </c>
      <c r="O109" s="70"/>
      <c r="P109" s="71"/>
      <c r="Q109" s="302"/>
      <c r="R109" s="302"/>
      <c r="S109" s="303"/>
      <c r="T109" s="304"/>
      <c r="U109" s="302"/>
      <c r="V109" s="303"/>
      <c r="W109" s="323"/>
      <c r="X109" s="323"/>
      <c r="Y109" s="323"/>
      <c r="Z109" s="324"/>
    </row>
    <row r="110" spans="1:26" s="29" customFormat="1" ht="24" customHeight="1" thickBot="1" x14ac:dyDescent="0.45">
      <c r="A110" s="76">
        <f>'Weekly Menus'!C26</f>
        <v>0</v>
      </c>
      <c r="B110" s="89"/>
      <c r="C110" s="114">
        <f>'K-8'!B83</f>
        <v>0</v>
      </c>
      <c r="D110" s="93"/>
      <c r="E110" s="94"/>
      <c r="F110" s="95"/>
      <c r="G110" s="183"/>
      <c r="H110" s="184">
        <f>'K-8'!E83+'K-8'!C83</f>
        <v>0</v>
      </c>
      <c r="I110" s="184">
        <f>'K-8'!G83+'K-8'!N83</f>
        <v>0</v>
      </c>
      <c r="J110" s="184">
        <f>'K-8'!I83</f>
        <v>0</v>
      </c>
      <c r="K110" s="184">
        <f>'K-8'!J83</f>
        <v>0</v>
      </c>
      <c r="L110" s="184">
        <f>'K-8'!K83</f>
        <v>0</v>
      </c>
      <c r="M110" s="188" t="str">
        <f>IF('K-8'!I205+'K-8'!J205+'K-8'!K205+'K-8'!M205&gt;=2,'K-8'!L83," ")</f>
        <v xml:space="preserve"> </v>
      </c>
      <c r="N110" s="184">
        <f>'K-8'!M83</f>
        <v>0</v>
      </c>
      <c r="O110" s="184"/>
      <c r="P110" s="185"/>
      <c r="Q110" s="340"/>
      <c r="R110" s="340"/>
      <c r="S110" s="341"/>
      <c r="T110" s="342"/>
      <c r="U110" s="340"/>
      <c r="V110" s="341"/>
      <c r="W110" s="343"/>
      <c r="X110" s="343"/>
      <c r="Y110" s="343"/>
      <c r="Z110" s="344"/>
    </row>
    <row r="111" spans="1:26" s="29" customFormat="1" ht="24" customHeight="1" x14ac:dyDescent="0.4">
      <c r="A111" s="325" t="s">
        <v>45</v>
      </c>
      <c r="B111" s="326"/>
      <c r="C111" s="326"/>
      <c r="D111" s="326"/>
      <c r="E111" s="326"/>
      <c r="F111" s="326"/>
      <c r="G111" s="186">
        <f>FLOOR(SUM(G91:G110), 0.25)</f>
        <v>0</v>
      </c>
      <c r="H111" s="186">
        <f>FLOOR(SUM(H91:H110), 0.25)</f>
        <v>0</v>
      </c>
      <c r="I111" s="186">
        <f>FLOOR(SUM(I91:I110), 0.125)</f>
        <v>0</v>
      </c>
      <c r="J111" s="186">
        <f t="shared" ref="J111:P111" si="4">FLOOR(SUM(J91:J110), 0.125)</f>
        <v>0</v>
      </c>
      <c r="K111" s="186">
        <f t="shared" si="4"/>
        <v>0</v>
      </c>
      <c r="L111" s="186">
        <f t="shared" si="4"/>
        <v>0</v>
      </c>
      <c r="M111" s="186">
        <f t="shared" si="4"/>
        <v>0</v>
      </c>
      <c r="N111" s="186">
        <f t="shared" si="4"/>
        <v>0</v>
      </c>
      <c r="O111" s="186">
        <f t="shared" si="4"/>
        <v>0</v>
      </c>
      <c r="P111" s="187">
        <f t="shared" si="4"/>
        <v>0</v>
      </c>
      <c r="Q111" s="327" t="s">
        <v>49</v>
      </c>
      <c r="R111" s="328"/>
      <c r="S111" s="328"/>
      <c r="T111" s="328"/>
      <c r="U111" s="328"/>
      <c r="V111" s="328"/>
      <c r="W111" s="328"/>
      <c r="X111" s="328"/>
      <c r="Y111" s="328"/>
      <c r="Z111" s="329"/>
    </row>
    <row r="112" spans="1:26" s="29" customFormat="1" ht="24" customHeight="1" x14ac:dyDescent="0.4">
      <c r="A112" s="336" t="s">
        <v>44</v>
      </c>
      <c r="B112" s="337"/>
      <c r="C112" s="337"/>
      <c r="D112" s="337"/>
      <c r="E112" s="337"/>
      <c r="F112" s="337"/>
      <c r="G112" s="30"/>
      <c r="H112" s="30"/>
      <c r="I112" s="30"/>
      <c r="J112" s="30"/>
      <c r="K112" s="30"/>
      <c r="L112" s="30"/>
      <c r="M112" s="30"/>
      <c r="N112" s="30"/>
      <c r="O112" s="30"/>
      <c r="P112" s="113"/>
      <c r="Q112" s="330"/>
      <c r="R112" s="331"/>
      <c r="S112" s="331"/>
      <c r="T112" s="331"/>
      <c r="U112" s="331"/>
      <c r="V112" s="331"/>
      <c r="W112" s="331"/>
      <c r="X112" s="331"/>
      <c r="Y112" s="331"/>
      <c r="Z112" s="332"/>
    </row>
    <row r="113" spans="1:26" s="29" customFormat="1" ht="24" customHeight="1" thickBot="1" x14ac:dyDescent="0.45">
      <c r="A113" s="338" t="s">
        <v>56</v>
      </c>
      <c r="B113" s="339"/>
      <c r="C113" s="339"/>
      <c r="D113" s="339"/>
      <c r="E113" s="339"/>
      <c r="F113" s="339"/>
      <c r="G113" s="72">
        <f>SUM(G35,G73,G111)</f>
        <v>0</v>
      </c>
      <c r="H113" s="72">
        <f t="shared" ref="H113:P113" si="5">SUM(H35,H73,H111)</f>
        <v>0</v>
      </c>
      <c r="I113" s="72">
        <f t="shared" si="5"/>
        <v>0</v>
      </c>
      <c r="J113" s="72">
        <f t="shared" si="5"/>
        <v>0</v>
      </c>
      <c r="K113" s="72">
        <f t="shared" si="5"/>
        <v>0</v>
      </c>
      <c r="L113" s="72">
        <f t="shared" si="5"/>
        <v>0</v>
      </c>
      <c r="M113" s="72">
        <f t="shared" si="5"/>
        <v>0</v>
      </c>
      <c r="N113" s="72">
        <f t="shared" si="5"/>
        <v>0</v>
      </c>
      <c r="O113" s="72">
        <f t="shared" si="5"/>
        <v>0</v>
      </c>
      <c r="P113" s="73">
        <f t="shared" si="5"/>
        <v>0</v>
      </c>
      <c r="Q113" s="333"/>
      <c r="R113" s="334"/>
      <c r="S113" s="334"/>
      <c r="T113" s="334"/>
      <c r="U113" s="334"/>
      <c r="V113" s="334"/>
      <c r="W113" s="334"/>
      <c r="X113" s="334"/>
      <c r="Y113" s="334"/>
      <c r="Z113" s="335"/>
    </row>
    <row r="114" spans="1:26" s="29" customFormat="1" ht="15" customHeight="1" thickBot="1" x14ac:dyDescent="0.45">
      <c r="A114" s="81"/>
      <c r="B114" s="82"/>
      <c r="C114" s="82"/>
      <c r="D114" s="83"/>
      <c r="E114" s="83"/>
      <c r="F114" s="81"/>
      <c r="G114" s="81"/>
      <c r="H114" s="82"/>
      <c r="I114" s="83"/>
      <c r="J114" s="83"/>
      <c r="K114" s="83"/>
      <c r="L114" s="60"/>
      <c r="M114" s="80"/>
      <c r="N114" s="80"/>
      <c r="O114" s="80"/>
      <c r="P114" s="80"/>
      <c r="Q114" s="80"/>
      <c r="R114" s="80"/>
      <c r="S114" s="80"/>
      <c r="T114" s="80"/>
      <c r="U114" s="80"/>
      <c r="V114" s="80"/>
      <c r="W114" s="80"/>
      <c r="X114" s="80"/>
      <c r="Y114" s="80"/>
      <c r="Z114" s="80"/>
    </row>
    <row r="115" spans="1:26" s="29" customFormat="1" ht="24.75" customHeight="1" x14ac:dyDescent="0.4">
      <c r="A115" s="236" t="s">
        <v>81</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8"/>
    </row>
    <row r="116" spans="1:26" s="29" customFormat="1" ht="15" customHeight="1" x14ac:dyDescent="0.4">
      <c r="A116" s="42"/>
      <c r="B116" s="43"/>
      <c r="C116" s="43"/>
      <c r="D116" s="43"/>
      <c r="E116" s="43"/>
      <c r="F116" s="43"/>
      <c r="G116" s="43"/>
      <c r="H116" s="43"/>
      <c r="I116" s="43"/>
      <c r="J116" s="43"/>
      <c r="K116" s="43"/>
      <c r="L116" s="43"/>
      <c r="M116" s="43"/>
      <c r="N116" s="44"/>
      <c r="O116" s="44"/>
      <c r="P116" s="44"/>
      <c r="Q116" s="45"/>
      <c r="R116" s="45"/>
      <c r="S116" s="45"/>
      <c r="T116" s="45"/>
      <c r="U116" s="45"/>
      <c r="V116" s="45"/>
      <c r="W116" s="45"/>
      <c r="X116" s="45"/>
      <c r="Y116" s="45"/>
      <c r="Z116" s="46"/>
    </row>
    <row r="117" spans="1:26" s="29" customFormat="1" ht="15" customHeight="1" x14ac:dyDescent="0.4">
      <c r="A117" s="47" t="s">
        <v>54</v>
      </c>
      <c r="B117" s="85" t="s">
        <v>9</v>
      </c>
      <c r="C117" s="86"/>
      <c r="D117" s="87"/>
      <c r="E117" s="86"/>
      <c r="F117" s="49"/>
      <c r="G117" s="50"/>
      <c r="H117" s="50"/>
      <c r="I117" s="50"/>
      <c r="J117" s="50"/>
      <c r="K117" s="43"/>
      <c r="L117" s="43"/>
      <c r="M117" s="43"/>
      <c r="N117" s="44"/>
      <c r="O117" s="44"/>
      <c r="P117" s="44"/>
      <c r="Q117" s="50"/>
      <c r="R117" s="50"/>
      <c r="S117" s="50"/>
      <c r="T117" s="50"/>
      <c r="U117" s="50"/>
      <c r="V117" s="50"/>
      <c r="W117" s="50"/>
      <c r="X117" s="50"/>
      <c r="Y117" s="50"/>
      <c r="Z117" s="51"/>
    </row>
    <row r="118" spans="1:26" s="29" customFormat="1" ht="15" customHeight="1" x14ac:dyDescent="0.4">
      <c r="A118" s="47"/>
      <c r="B118" s="86"/>
      <c r="C118" s="86"/>
      <c r="D118" s="49"/>
      <c r="E118" s="49"/>
      <c r="F118" s="49"/>
      <c r="G118" s="49"/>
      <c r="H118" s="48"/>
      <c r="I118" s="49"/>
      <c r="J118" s="43"/>
      <c r="K118" s="43"/>
      <c r="L118" s="43"/>
      <c r="M118" s="43"/>
      <c r="N118" s="44"/>
      <c r="O118" s="44"/>
      <c r="P118" s="44"/>
      <c r="Q118" s="50"/>
      <c r="R118" s="50"/>
      <c r="S118" s="50"/>
      <c r="T118" s="50"/>
      <c r="U118" s="50"/>
      <c r="V118" s="50"/>
      <c r="W118" s="50"/>
      <c r="X118" s="50"/>
      <c r="Y118" s="50"/>
      <c r="Z118" s="51"/>
    </row>
    <row r="119" spans="1:26" s="29" customFormat="1" ht="15" customHeight="1" thickBot="1" x14ac:dyDescent="0.45">
      <c r="A119" s="47" t="s">
        <v>46</v>
      </c>
      <c r="B119" s="86"/>
      <c r="C119" s="86"/>
      <c r="D119" s="86"/>
      <c r="E119" s="49"/>
      <c r="F119" s="49"/>
      <c r="G119" s="49"/>
      <c r="H119" s="48"/>
      <c r="I119" s="49"/>
      <c r="J119" s="43"/>
      <c r="K119" s="43"/>
      <c r="L119" s="43"/>
      <c r="M119" s="43"/>
      <c r="N119" s="44"/>
      <c r="O119" s="44"/>
      <c r="P119" s="44"/>
      <c r="Q119" s="50"/>
      <c r="R119" s="50"/>
      <c r="S119" s="50"/>
      <c r="T119" s="50"/>
      <c r="U119" s="50"/>
      <c r="V119" s="50"/>
      <c r="W119" s="50"/>
      <c r="X119" s="50"/>
      <c r="Y119" s="50"/>
      <c r="Z119" s="51"/>
    </row>
    <row r="120" spans="1:26" s="29" customFormat="1" ht="15" customHeight="1" thickBot="1" x14ac:dyDescent="0.45">
      <c r="A120" s="47"/>
      <c r="B120" s="86"/>
      <c r="C120" s="86"/>
      <c r="D120" s="49"/>
      <c r="E120" s="239" t="s">
        <v>41</v>
      </c>
      <c r="F120" s="240"/>
      <c r="G120" s="240"/>
      <c r="H120" s="240"/>
      <c r="I120" s="240"/>
      <c r="J120" s="240"/>
      <c r="K120" s="240"/>
      <c r="L120" s="240"/>
      <c r="M120" s="241"/>
      <c r="N120" s="43"/>
      <c r="O120" s="43"/>
      <c r="P120" s="242" t="s">
        <v>43</v>
      </c>
      <c r="Q120" s="243"/>
      <c r="R120" s="243"/>
      <c r="S120" s="243"/>
      <c r="T120" s="243"/>
      <c r="U120" s="243"/>
      <c r="V120" s="243"/>
      <c r="W120" s="243"/>
      <c r="X120" s="244"/>
      <c r="Y120" s="50"/>
      <c r="Z120" s="51"/>
    </row>
    <row r="121" spans="1:26" s="29" customFormat="1" ht="15" customHeight="1" x14ac:dyDescent="0.45">
      <c r="A121" s="99" t="s">
        <v>47</v>
      </c>
      <c r="B121" s="100"/>
      <c r="C121" s="100"/>
      <c r="D121" s="102"/>
      <c r="E121" s="245"/>
      <c r="F121" s="246"/>
      <c r="G121" s="246"/>
      <c r="H121" s="249" t="s">
        <v>40</v>
      </c>
      <c r="I121" s="249"/>
      <c r="J121" s="251" t="s">
        <v>19</v>
      </c>
      <c r="K121" s="251"/>
      <c r="L121" s="251" t="s">
        <v>20</v>
      </c>
      <c r="M121" s="253"/>
      <c r="N121" s="53"/>
      <c r="O121" s="54"/>
      <c r="P121" s="255"/>
      <c r="Q121" s="256"/>
      <c r="R121" s="257"/>
      <c r="S121" s="261" t="s">
        <v>42</v>
      </c>
      <c r="T121" s="261"/>
      <c r="U121" s="261" t="s">
        <v>19</v>
      </c>
      <c r="V121" s="261"/>
      <c r="W121" s="261" t="s">
        <v>20</v>
      </c>
      <c r="X121" s="263"/>
      <c r="Y121" s="50"/>
      <c r="Z121" s="51"/>
    </row>
    <row r="122" spans="1:26" s="29" customFormat="1" ht="15" customHeight="1" x14ac:dyDescent="0.45">
      <c r="A122" s="99" t="s">
        <v>48</v>
      </c>
      <c r="B122" s="100"/>
      <c r="C122" s="100"/>
      <c r="D122" s="102"/>
      <c r="E122" s="247"/>
      <c r="F122" s="248"/>
      <c r="G122" s="248"/>
      <c r="H122" s="250"/>
      <c r="I122" s="250"/>
      <c r="J122" s="252"/>
      <c r="K122" s="252"/>
      <c r="L122" s="252"/>
      <c r="M122" s="254"/>
      <c r="N122" s="55"/>
      <c r="O122" s="55"/>
      <c r="P122" s="258"/>
      <c r="Q122" s="259"/>
      <c r="R122" s="260"/>
      <c r="S122" s="262"/>
      <c r="T122" s="262"/>
      <c r="U122" s="262"/>
      <c r="V122" s="262"/>
      <c r="W122" s="262"/>
      <c r="X122" s="264"/>
      <c r="Y122" s="50"/>
      <c r="Z122" s="51"/>
    </row>
    <row r="123" spans="1:26" s="29" customFormat="1" ht="15" customHeight="1" x14ac:dyDescent="0.4">
      <c r="A123" s="101"/>
      <c r="B123" s="86"/>
      <c r="C123" s="86"/>
      <c r="D123" s="86"/>
      <c r="E123" s="265" t="s">
        <v>37</v>
      </c>
      <c r="F123" s="266"/>
      <c r="G123" s="266"/>
      <c r="H123" s="267" t="s">
        <v>73</v>
      </c>
      <c r="I123" s="267"/>
      <c r="J123" s="268"/>
      <c r="K123" s="268"/>
      <c r="L123" s="269"/>
      <c r="M123" s="270"/>
      <c r="N123" s="55"/>
      <c r="O123" s="55"/>
      <c r="P123" s="271" t="s">
        <v>37</v>
      </c>
      <c r="Q123" s="272"/>
      <c r="R123" s="272"/>
      <c r="S123" s="267" t="s">
        <v>73</v>
      </c>
      <c r="T123" s="267"/>
      <c r="U123" s="273"/>
      <c r="V123" s="274"/>
      <c r="W123" s="273"/>
      <c r="X123" s="275"/>
      <c r="Y123" s="50"/>
      <c r="Z123" s="51"/>
    </row>
    <row r="124" spans="1:26" s="29" customFormat="1" ht="15" customHeight="1" x14ac:dyDescent="0.4">
      <c r="A124" s="103"/>
      <c r="B124" s="104"/>
      <c r="C124" s="104"/>
      <c r="D124" s="104"/>
      <c r="E124" s="265" t="s">
        <v>38</v>
      </c>
      <c r="F124" s="266"/>
      <c r="G124" s="266"/>
      <c r="H124" s="286"/>
      <c r="I124" s="286"/>
      <c r="J124" s="268"/>
      <c r="K124" s="268"/>
      <c r="L124" s="269"/>
      <c r="M124" s="270"/>
      <c r="N124" s="55"/>
      <c r="O124" s="55"/>
      <c r="P124" s="271" t="s">
        <v>38</v>
      </c>
      <c r="Q124" s="272"/>
      <c r="R124" s="272"/>
      <c r="S124" s="288"/>
      <c r="T124" s="289"/>
      <c r="U124" s="273"/>
      <c r="V124" s="274"/>
      <c r="W124" s="273"/>
      <c r="X124" s="275"/>
      <c r="Y124" s="50"/>
      <c r="Z124" s="51"/>
    </row>
    <row r="125" spans="1:26" s="29" customFormat="1" ht="15" customHeight="1" thickBot="1" x14ac:dyDescent="0.45">
      <c r="A125" s="103"/>
      <c r="B125" s="104"/>
      <c r="C125" s="104"/>
      <c r="D125" s="104"/>
      <c r="E125" s="276" t="s">
        <v>39</v>
      </c>
      <c r="F125" s="277"/>
      <c r="G125" s="277"/>
      <c r="H125" s="287"/>
      <c r="I125" s="287"/>
      <c r="J125" s="278"/>
      <c r="K125" s="278"/>
      <c r="L125" s="279"/>
      <c r="M125" s="280"/>
      <c r="N125" s="55"/>
      <c r="O125" s="55"/>
      <c r="P125" s="281" t="s">
        <v>39</v>
      </c>
      <c r="Q125" s="282"/>
      <c r="R125" s="282"/>
      <c r="S125" s="290"/>
      <c r="T125" s="291"/>
      <c r="U125" s="283"/>
      <c r="V125" s="284"/>
      <c r="W125" s="283"/>
      <c r="X125" s="285"/>
      <c r="Y125" s="50"/>
      <c r="Z125" s="51"/>
    </row>
    <row r="126" spans="1:26" s="29" customFormat="1" ht="15" customHeight="1" thickBot="1" x14ac:dyDescent="0.45">
      <c r="A126" s="105"/>
      <c r="B126" s="106"/>
      <c r="C126" s="106"/>
      <c r="D126" s="106"/>
      <c r="E126" s="58"/>
      <c r="F126" s="58"/>
      <c r="G126" s="58"/>
      <c r="H126" s="58"/>
      <c r="I126" s="58"/>
      <c r="J126" s="58"/>
      <c r="K126" s="58"/>
      <c r="L126" s="59"/>
      <c r="M126" s="59"/>
      <c r="N126" s="60"/>
      <c r="O126" s="60"/>
      <c r="P126" s="60"/>
      <c r="Q126" s="50"/>
      <c r="R126" s="50"/>
      <c r="S126" s="50"/>
      <c r="T126" s="50"/>
      <c r="U126" s="50"/>
      <c r="V126" s="50"/>
      <c r="W126" s="50"/>
      <c r="X126" s="50"/>
      <c r="Y126" s="50"/>
      <c r="Z126" s="51"/>
    </row>
    <row r="127" spans="1:26" s="29" customFormat="1" ht="15" customHeight="1" x14ac:dyDescent="0.4">
      <c r="A127" s="308" t="s">
        <v>57</v>
      </c>
      <c r="B127" s="310" t="s">
        <v>21</v>
      </c>
      <c r="C127" s="312" t="s">
        <v>31</v>
      </c>
      <c r="D127" s="314" t="s">
        <v>29</v>
      </c>
      <c r="E127" s="249"/>
      <c r="F127" s="315"/>
      <c r="G127" s="316" t="s">
        <v>32</v>
      </c>
      <c r="H127" s="317"/>
      <c r="I127" s="317"/>
      <c r="J127" s="317"/>
      <c r="K127" s="317"/>
      <c r="L127" s="317"/>
      <c r="M127" s="317"/>
      <c r="N127" s="317"/>
      <c r="O127" s="317"/>
      <c r="P127" s="318"/>
      <c r="Q127" s="319" t="s">
        <v>22</v>
      </c>
      <c r="R127" s="293"/>
      <c r="S127" s="320"/>
      <c r="T127" s="292" t="s">
        <v>23</v>
      </c>
      <c r="U127" s="293"/>
      <c r="V127" s="294"/>
      <c r="W127" s="298" t="s">
        <v>24</v>
      </c>
      <c r="X127" s="249"/>
      <c r="Y127" s="249"/>
      <c r="Z127" s="299"/>
    </row>
    <row r="128" spans="1:26" s="29" customFormat="1" ht="75" customHeight="1" x14ac:dyDescent="0.4">
      <c r="A128" s="309"/>
      <c r="B128" s="311"/>
      <c r="C128" s="313"/>
      <c r="D128" s="61" t="s">
        <v>25</v>
      </c>
      <c r="E128" s="62" t="s">
        <v>26</v>
      </c>
      <c r="F128" s="63" t="s">
        <v>27</v>
      </c>
      <c r="G128" s="64" t="s">
        <v>0</v>
      </c>
      <c r="H128" s="65" t="s">
        <v>1</v>
      </c>
      <c r="I128" s="65" t="s">
        <v>2</v>
      </c>
      <c r="J128" s="66" t="s">
        <v>33</v>
      </c>
      <c r="K128" s="66" t="s">
        <v>34</v>
      </c>
      <c r="L128" s="66" t="s">
        <v>3</v>
      </c>
      <c r="M128" s="66" t="s">
        <v>4</v>
      </c>
      <c r="N128" s="66" t="s">
        <v>5</v>
      </c>
      <c r="O128" s="66" t="s">
        <v>35</v>
      </c>
      <c r="P128" s="67" t="s">
        <v>36</v>
      </c>
      <c r="Q128" s="321"/>
      <c r="R128" s="296"/>
      <c r="S128" s="322"/>
      <c r="T128" s="295"/>
      <c r="U128" s="296"/>
      <c r="V128" s="297"/>
      <c r="W128" s="300"/>
      <c r="X128" s="250"/>
      <c r="Y128" s="250"/>
      <c r="Z128" s="301"/>
    </row>
    <row r="129" spans="1:26" s="29" customFormat="1" ht="24" customHeight="1" x14ac:dyDescent="0.4">
      <c r="A129" s="68">
        <f>'Weekly Menus'!D7</f>
        <v>0</v>
      </c>
      <c r="B129" s="88"/>
      <c r="C129" s="108">
        <f>'K-8'!B93</f>
        <v>0</v>
      </c>
      <c r="D129" s="90"/>
      <c r="E129" s="91"/>
      <c r="F129" s="92"/>
      <c r="G129" s="69"/>
      <c r="H129" s="70">
        <f>'K-8'!E93+'K-8'!C93</f>
        <v>0</v>
      </c>
      <c r="I129" s="70">
        <f>'K-8'!G93+'K-8'!N93</f>
        <v>0</v>
      </c>
      <c r="J129" s="70">
        <f>'K-8'!I93</f>
        <v>0</v>
      </c>
      <c r="K129" s="70">
        <f>'K-8'!J93</f>
        <v>0</v>
      </c>
      <c r="L129" s="70">
        <f>'K-8'!K93</f>
        <v>0</v>
      </c>
      <c r="M129" s="129" t="str">
        <f>IF('K-8'!I205+'K-8'!J205+'K-8'!K205+'K-8'!M205&gt;=2,'K-8'!L93," ")</f>
        <v xml:space="preserve"> </v>
      </c>
      <c r="N129" s="70">
        <f>'K-8'!M93</f>
        <v>0</v>
      </c>
      <c r="O129" s="70"/>
      <c r="P129" s="71"/>
      <c r="Q129" s="302"/>
      <c r="R129" s="302"/>
      <c r="S129" s="303"/>
      <c r="T129" s="304"/>
      <c r="U129" s="302"/>
      <c r="V129" s="303"/>
      <c r="W129" s="305"/>
      <c r="X129" s="306"/>
      <c r="Y129" s="306"/>
      <c r="Z129" s="307"/>
    </row>
    <row r="130" spans="1:26" s="29" customFormat="1" ht="24" customHeight="1" x14ac:dyDescent="0.4">
      <c r="A130" s="68">
        <f>'Weekly Menus'!D8</f>
        <v>0</v>
      </c>
      <c r="B130" s="88"/>
      <c r="C130" s="108">
        <f>'K-8'!B94</f>
        <v>0</v>
      </c>
      <c r="D130" s="90"/>
      <c r="E130" s="91"/>
      <c r="F130" s="92"/>
      <c r="G130" s="69"/>
      <c r="H130" s="70">
        <f>'K-8'!E94+'K-8'!C94</f>
        <v>0</v>
      </c>
      <c r="I130" s="70">
        <f>'K-8'!G94+'K-8'!N94</f>
        <v>0</v>
      </c>
      <c r="J130" s="70">
        <f>'K-8'!I94</f>
        <v>0</v>
      </c>
      <c r="K130" s="70">
        <f>'K-8'!J94</f>
        <v>0</v>
      </c>
      <c r="L130" s="70">
        <f>'K-8'!K94</f>
        <v>0</v>
      </c>
      <c r="M130" s="129" t="str">
        <f>IF('K-8'!I205+'K-8'!J205+'K-8'!K205+'K-8'!M205&gt;=2,'K-8'!L94," ")</f>
        <v xml:space="preserve"> </v>
      </c>
      <c r="N130" s="70">
        <f>'K-8'!M94</f>
        <v>0</v>
      </c>
      <c r="O130" s="70"/>
      <c r="P130" s="71"/>
      <c r="Q130" s="302"/>
      <c r="R130" s="302"/>
      <c r="S130" s="303"/>
      <c r="T130" s="304"/>
      <c r="U130" s="302"/>
      <c r="V130" s="303"/>
      <c r="W130" s="305"/>
      <c r="X130" s="306"/>
      <c r="Y130" s="306"/>
      <c r="Z130" s="307"/>
    </row>
    <row r="131" spans="1:26" s="29" customFormat="1" ht="24" customHeight="1" x14ac:dyDescent="0.4">
      <c r="A131" s="68">
        <f>'Weekly Menus'!D9</f>
        <v>0</v>
      </c>
      <c r="B131" s="88"/>
      <c r="C131" s="108">
        <f>'K-8'!B95</f>
        <v>0</v>
      </c>
      <c r="D131" s="90"/>
      <c r="E131" s="91"/>
      <c r="F131" s="92"/>
      <c r="G131" s="69"/>
      <c r="H131" s="70">
        <f>'K-8'!E95+'K-8'!C95</f>
        <v>0</v>
      </c>
      <c r="I131" s="70">
        <f>'K-8'!G95+'K-8'!N95</f>
        <v>0</v>
      </c>
      <c r="J131" s="70">
        <f>'K-8'!I95</f>
        <v>0</v>
      </c>
      <c r="K131" s="70">
        <f>'K-8'!J95</f>
        <v>0</v>
      </c>
      <c r="L131" s="70">
        <f>'K-8'!K95</f>
        <v>0</v>
      </c>
      <c r="M131" s="129" t="str">
        <f>IF('K-8'!I205+'K-8'!J205+'K-8'!K205+'K-8'!M205&gt;=2,'K-8'!L95," ")</f>
        <v xml:space="preserve"> </v>
      </c>
      <c r="N131" s="70">
        <f>'K-8'!M95</f>
        <v>0</v>
      </c>
      <c r="O131" s="70"/>
      <c r="P131" s="71"/>
      <c r="Q131" s="302"/>
      <c r="R131" s="302"/>
      <c r="S131" s="303"/>
      <c r="T131" s="304"/>
      <c r="U131" s="302"/>
      <c r="V131" s="303"/>
      <c r="W131" s="305"/>
      <c r="X131" s="306"/>
      <c r="Y131" s="306"/>
      <c r="Z131" s="307"/>
    </row>
    <row r="132" spans="1:26" s="29" customFormat="1" ht="24" customHeight="1" x14ac:dyDescent="0.4">
      <c r="A132" s="68">
        <f>'Weekly Menus'!D10</f>
        <v>0</v>
      </c>
      <c r="B132" s="88"/>
      <c r="C132" s="108">
        <f>'K-8'!B96</f>
        <v>0</v>
      </c>
      <c r="D132" s="90"/>
      <c r="E132" s="91"/>
      <c r="F132" s="92"/>
      <c r="G132" s="69"/>
      <c r="H132" s="70">
        <f>'K-8'!E96+'K-8'!C96</f>
        <v>0</v>
      </c>
      <c r="I132" s="70">
        <f>'K-8'!G96+'K-8'!N96</f>
        <v>0</v>
      </c>
      <c r="J132" s="70">
        <f>'K-8'!I96</f>
        <v>0</v>
      </c>
      <c r="K132" s="70">
        <f>'K-8'!J96</f>
        <v>0</v>
      </c>
      <c r="L132" s="70">
        <f>'K-8'!K96</f>
        <v>0</v>
      </c>
      <c r="M132" s="129" t="str">
        <f>IF('K-8'!I205+'K-8'!J205+'K-8'!K205+'K-8'!M205&gt;=2,'K-8'!L96," ")</f>
        <v xml:space="preserve"> </v>
      </c>
      <c r="N132" s="70">
        <f>'K-8'!M96</f>
        <v>0</v>
      </c>
      <c r="O132" s="70"/>
      <c r="P132" s="71"/>
      <c r="Q132" s="302"/>
      <c r="R132" s="302"/>
      <c r="S132" s="303"/>
      <c r="T132" s="304"/>
      <c r="U132" s="302"/>
      <c r="V132" s="303"/>
      <c r="W132" s="305"/>
      <c r="X132" s="306"/>
      <c r="Y132" s="306"/>
      <c r="Z132" s="307"/>
    </row>
    <row r="133" spans="1:26" s="29" customFormat="1" ht="24" customHeight="1" x14ac:dyDescent="0.4">
      <c r="A133" s="68">
        <f>'Weekly Menus'!D11</f>
        <v>0</v>
      </c>
      <c r="B133" s="88"/>
      <c r="C133" s="108">
        <f>'K-8'!B97</f>
        <v>0</v>
      </c>
      <c r="D133" s="90"/>
      <c r="E133" s="91"/>
      <c r="F133" s="92"/>
      <c r="G133" s="69"/>
      <c r="H133" s="70">
        <f>'K-8'!E97+'K-8'!C97</f>
        <v>0</v>
      </c>
      <c r="I133" s="70">
        <f>'K-8'!G97+'K-8'!N97</f>
        <v>0</v>
      </c>
      <c r="J133" s="70">
        <f>'K-8'!I97</f>
        <v>0</v>
      </c>
      <c r="K133" s="70">
        <f>'K-8'!J97</f>
        <v>0</v>
      </c>
      <c r="L133" s="70">
        <f>'K-8'!K97</f>
        <v>0</v>
      </c>
      <c r="M133" s="129" t="str">
        <f>IF('K-8'!I205+'K-8'!J205+'K-8'!K205+'K-8'!M205&gt;=2,'K-8'!L97," ")</f>
        <v xml:space="preserve"> </v>
      </c>
      <c r="N133" s="70">
        <f>'K-8'!M97</f>
        <v>0</v>
      </c>
      <c r="O133" s="70"/>
      <c r="P133" s="71"/>
      <c r="Q133" s="302"/>
      <c r="R133" s="302"/>
      <c r="S133" s="303"/>
      <c r="T133" s="304"/>
      <c r="U133" s="302"/>
      <c r="V133" s="303"/>
      <c r="W133" s="305"/>
      <c r="X133" s="306"/>
      <c r="Y133" s="306"/>
      <c r="Z133" s="307"/>
    </row>
    <row r="134" spans="1:26" s="29" customFormat="1" ht="24" customHeight="1" x14ac:dyDescent="0.4">
      <c r="A134" s="68">
        <f>'Weekly Menus'!D12</f>
        <v>0</v>
      </c>
      <c r="B134" s="88"/>
      <c r="C134" s="108">
        <f>'K-8'!B98</f>
        <v>0</v>
      </c>
      <c r="D134" s="90"/>
      <c r="E134" s="91"/>
      <c r="F134" s="92"/>
      <c r="G134" s="69"/>
      <c r="H134" s="70">
        <f>'K-8'!E98+'K-8'!C98</f>
        <v>0</v>
      </c>
      <c r="I134" s="70">
        <f>'K-8'!G98+'K-8'!N98</f>
        <v>0</v>
      </c>
      <c r="J134" s="70">
        <f>'K-8'!I98</f>
        <v>0</v>
      </c>
      <c r="K134" s="70">
        <f>'K-8'!J98</f>
        <v>0</v>
      </c>
      <c r="L134" s="70">
        <f>'K-8'!K98</f>
        <v>0</v>
      </c>
      <c r="M134" s="129" t="str">
        <f>IF('K-8'!I205+'K-8'!J205+'K-8'!K205+'K-8'!M205&gt;=2,'K-8'!L98," ")</f>
        <v xml:space="preserve"> </v>
      </c>
      <c r="N134" s="70">
        <f>'K-8'!M98</f>
        <v>0</v>
      </c>
      <c r="O134" s="70"/>
      <c r="P134" s="71"/>
      <c r="Q134" s="302"/>
      <c r="R134" s="302"/>
      <c r="S134" s="303"/>
      <c r="T134" s="304"/>
      <c r="U134" s="302"/>
      <c r="V134" s="303"/>
      <c r="W134" s="305"/>
      <c r="X134" s="306"/>
      <c r="Y134" s="306"/>
      <c r="Z134" s="307"/>
    </row>
    <row r="135" spans="1:26" s="29" customFormat="1" ht="24" customHeight="1" x14ac:dyDescent="0.4">
      <c r="A135" s="68">
        <f>'Weekly Menus'!D13</f>
        <v>0</v>
      </c>
      <c r="B135" s="88"/>
      <c r="C135" s="108">
        <f>'K-8'!B99</f>
        <v>0</v>
      </c>
      <c r="D135" s="90"/>
      <c r="E135" s="91"/>
      <c r="F135" s="92"/>
      <c r="G135" s="69"/>
      <c r="H135" s="70">
        <f>'K-8'!E99+'K-8'!C99</f>
        <v>0</v>
      </c>
      <c r="I135" s="70">
        <f>'K-8'!G99+'K-8'!N99</f>
        <v>0</v>
      </c>
      <c r="J135" s="70">
        <f>'K-8'!I99</f>
        <v>0</v>
      </c>
      <c r="K135" s="70">
        <f>'K-8'!J99</f>
        <v>0</v>
      </c>
      <c r="L135" s="70">
        <f>'K-8'!K99</f>
        <v>0</v>
      </c>
      <c r="M135" s="129" t="str">
        <f>IF('K-8'!I205+'K-8'!J205+'K-8'!K205+'K-8'!M205&gt;=2,'K-8'!L99," ")</f>
        <v xml:space="preserve"> </v>
      </c>
      <c r="N135" s="70">
        <f>'K-8'!M99</f>
        <v>0</v>
      </c>
      <c r="O135" s="70"/>
      <c r="P135" s="71"/>
      <c r="Q135" s="302"/>
      <c r="R135" s="302"/>
      <c r="S135" s="303"/>
      <c r="T135" s="304"/>
      <c r="U135" s="302"/>
      <c r="V135" s="303"/>
      <c r="W135" s="305"/>
      <c r="X135" s="306"/>
      <c r="Y135" s="306"/>
      <c r="Z135" s="307"/>
    </row>
    <row r="136" spans="1:26" s="29" customFormat="1" ht="24" customHeight="1" x14ac:dyDescent="0.4">
      <c r="A136" s="68">
        <f>'Weekly Menus'!D14</f>
        <v>0</v>
      </c>
      <c r="B136" s="88"/>
      <c r="C136" s="108">
        <f>'K-8'!B100</f>
        <v>0</v>
      </c>
      <c r="D136" s="90"/>
      <c r="E136" s="91"/>
      <c r="F136" s="92"/>
      <c r="G136" s="69"/>
      <c r="H136" s="70">
        <f>'K-8'!E100+'K-8'!C100</f>
        <v>0</v>
      </c>
      <c r="I136" s="70">
        <f>'K-8'!G100+'K-8'!N100</f>
        <v>0</v>
      </c>
      <c r="J136" s="70">
        <f>'K-8'!I100</f>
        <v>0</v>
      </c>
      <c r="K136" s="70">
        <f>'K-8'!J100</f>
        <v>0</v>
      </c>
      <c r="L136" s="70">
        <f>'K-8'!K100</f>
        <v>0</v>
      </c>
      <c r="M136" s="129" t="str">
        <f>IF('K-8'!I205+'K-8'!J205+'K-8'!K205+'K-8'!M205&gt;=2,'K-8'!L100," ")</f>
        <v xml:space="preserve"> </v>
      </c>
      <c r="N136" s="70">
        <f>'K-8'!M100</f>
        <v>0</v>
      </c>
      <c r="O136" s="70"/>
      <c r="P136" s="71"/>
      <c r="Q136" s="302"/>
      <c r="R136" s="302"/>
      <c r="S136" s="303"/>
      <c r="T136" s="304"/>
      <c r="U136" s="302"/>
      <c r="V136" s="303"/>
      <c r="W136" s="305"/>
      <c r="X136" s="306"/>
      <c r="Y136" s="306"/>
      <c r="Z136" s="307"/>
    </row>
    <row r="137" spans="1:26" s="29" customFormat="1" ht="24" customHeight="1" x14ac:dyDescent="0.4">
      <c r="A137" s="68">
        <f>'Weekly Menus'!D15</f>
        <v>0</v>
      </c>
      <c r="B137" s="88"/>
      <c r="C137" s="108">
        <f>'K-8'!B101</f>
        <v>0</v>
      </c>
      <c r="D137" s="90"/>
      <c r="E137" s="91"/>
      <c r="F137" s="92"/>
      <c r="G137" s="69"/>
      <c r="H137" s="70">
        <f>'K-8'!E101+'K-8'!C101</f>
        <v>0</v>
      </c>
      <c r="I137" s="70">
        <f>'K-8'!G101+'K-8'!N101</f>
        <v>0</v>
      </c>
      <c r="J137" s="70">
        <f>'K-8'!I101</f>
        <v>0</v>
      </c>
      <c r="K137" s="70">
        <f>'K-8'!J101</f>
        <v>0</v>
      </c>
      <c r="L137" s="70">
        <f>'K-8'!K101</f>
        <v>0</v>
      </c>
      <c r="M137" s="129" t="str">
        <f>IF('K-8'!I205+'K-8'!J205+'K-8'!K205+'K-8'!M205&gt;=2,'K-8'!L101," ")</f>
        <v xml:space="preserve"> </v>
      </c>
      <c r="N137" s="70">
        <f>'K-8'!M101</f>
        <v>0</v>
      </c>
      <c r="O137" s="70"/>
      <c r="P137" s="71"/>
      <c r="Q137" s="302"/>
      <c r="R137" s="302"/>
      <c r="S137" s="303"/>
      <c r="T137" s="304"/>
      <c r="U137" s="302"/>
      <c r="V137" s="303"/>
      <c r="W137" s="305"/>
      <c r="X137" s="306"/>
      <c r="Y137" s="306"/>
      <c r="Z137" s="307"/>
    </row>
    <row r="138" spans="1:26" s="29" customFormat="1" ht="24" customHeight="1" x14ac:dyDescent="0.4">
      <c r="A138" s="68">
        <f>'Weekly Menus'!D16</f>
        <v>0</v>
      </c>
      <c r="B138" s="88"/>
      <c r="C138" s="108">
        <f>'K-8'!B102</f>
        <v>0</v>
      </c>
      <c r="D138" s="90"/>
      <c r="E138" s="91"/>
      <c r="F138" s="92"/>
      <c r="G138" s="69"/>
      <c r="H138" s="70">
        <f>'K-8'!E102+'K-8'!C102</f>
        <v>0</v>
      </c>
      <c r="I138" s="70">
        <f>'K-8'!G102+'K-8'!N102</f>
        <v>0</v>
      </c>
      <c r="J138" s="70">
        <f>'K-8'!I102</f>
        <v>0</v>
      </c>
      <c r="K138" s="70">
        <f>'K-8'!J102</f>
        <v>0</v>
      </c>
      <c r="L138" s="70">
        <f>'K-8'!K102</f>
        <v>0</v>
      </c>
      <c r="M138" s="129" t="str">
        <f>IF('K-8'!I205+'K-8'!J205+'K-8'!K205+'K-8'!M205&gt;=2,'K-8'!L102," ")</f>
        <v xml:space="preserve"> </v>
      </c>
      <c r="N138" s="70">
        <f>'K-8'!M102</f>
        <v>0</v>
      </c>
      <c r="O138" s="70"/>
      <c r="P138" s="71"/>
      <c r="Q138" s="302"/>
      <c r="R138" s="302"/>
      <c r="S138" s="303"/>
      <c r="T138" s="304"/>
      <c r="U138" s="302"/>
      <c r="V138" s="303"/>
      <c r="W138" s="305"/>
      <c r="X138" s="306"/>
      <c r="Y138" s="306"/>
      <c r="Z138" s="307"/>
    </row>
    <row r="139" spans="1:26" s="29" customFormat="1" ht="24" customHeight="1" x14ac:dyDescent="0.4">
      <c r="A139" s="68">
        <f>'Weekly Menus'!D17</f>
        <v>0</v>
      </c>
      <c r="B139" s="88"/>
      <c r="C139" s="108">
        <f>'K-8'!B103</f>
        <v>0</v>
      </c>
      <c r="D139" s="90"/>
      <c r="E139" s="91"/>
      <c r="F139" s="92"/>
      <c r="G139" s="69"/>
      <c r="H139" s="70">
        <f>'K-8'!E103+'K-8'!C103</f>
        <v>0</v>
      </c>
      <c r="I139" s="70">
        <f>'K-8'!G103+'K-8'!N103</f>
        <v>0</v>
      </c>
      <c r="J139" s="70">
        <f>'K-8'!I103</f>
        <v>0</v>
      </c>
      <c r="K139" s="70">
        <f>'K-8'!J103</f>
        <v>0</v>
      </c>
      <c r="L139" s="70">
        <f>'K-8'!K103</f>
        <v>0</v>
      </c>
      <c r="M139" s="129" t="str">
        <f>IF('K-8'!I205+'K-8'!J205+'K-8'!K205+'K-8'!M205&gt;=2,'K-8'!L103," ")</f>
        <v xml:space="preserve"> </v>
      </c>
      <c r="N139" s="70">
        <f>'K-8'!M103</f>
        <v>0</v>
      </c>
      <c r="O139" s="70"/>
      <c r="P139" s="71"/>
      <c r="Q139" s="302"/>
      <c r="R139" s="302"/>
      <c r="S139" s="303"/>
      <c r="T139" s="304"/>
      <c r="U139" s="302"/>
      <c r="V139" s="303"/>
      <c r="W139" s="323"/>
      <c r="X139" s="323"/>
      <c r="Y139" s="323"/>
      <c r="Z139" s="324"/>
    </row>
    <row r="140" spans="1:26" s="29" customFormat="1" ht="24" customHeight="1" x14ac:dyDescent="0.4">
      <c r="A140" s="68">
        <f>'Weekly Menus'!D18</f>
        <v>0</v>
      </c>
      <c r="B140" s="88"/>
      <c r="C140" s="108">
        <f>'K-8'!B104</f>
        <v>0</v>
      </c>
      <c r="D140" s="90"/>
      <c r="E140" s="91"/>
      <c r="F140" s="92"/>
      <c r="G140" s="69"/>
      <c r="H140" s="70">
        <f>'K-8'!E104+'K-8'!C104</f>
        <v>0</v>
      </c>
      <c r="I140" s="70">
        <f>'K-8'!G104+'K-8'!N104</f>
        <v>0</v>
      </c>
      <c r="J140" s="70">
        <f>'K-8'!I104</f>
        <v>0</v>
      </c>
      <c r="K140" s="70">
        <f>'K-8'!J104</f>
        <v>0</v>
      </c>
      <c r="L140" s="70">
        <f>'K-8'!K104</f>
        <v>0</v>
      </c>
      <c r="M140" s="129" t="str">
        <f>IF('K-8'!I205+'K-8'!J205+'K-8'!K205+'K-8'!M205&gt;=2,'K-8'!L104," ")</f>
        <v xml:space="preserve"> </v>
      </c>
      <c r="N140" s="70">
        <f>'K-8'!M104</f>
        <v>0</v>
      </c>
      <c r="O140" s="70"/>
      <c r="P140" s="71"/>
      <c r="Q140" s="302"/>
      <c r="R140" s="302"/>
      <c r="S140" s="303"/>
      <c r="T140" s="304"/>
      <c r="U140" s="302"/>
      <c r="V140" s="303"/>
      <c r="W140" s="323"/>
      <c r="X140" s="323"/>
      <c r="Y140" s="323"/>
      <c r="Z140" s="324"/>
    </row>
    <row r="141" spans="1:26" s="29" customFormat="1" ht="24" customHeight="1" x14ac:dyDescent="0.4">
      <c r="A141" s="68">
        <f>'Weekly Menus'!D19</f>
        <v>0</v>
      </c>
      <c r="B141" s="88"/>
      <c r="C141" s="108">
        <f>'K-8'!B105</f>
        <v>0</v>
      </c>
      <c r="D141" s="90"/>
      <c r="E141" s="91"/>
      <c r="F141" s="92"/>
      <c r="G141" s="69"/>
      <c r="H141" s="70">
        <f>'K-8'!E105+'K-8'!C105</f>
        <v>0</v>
      </c>
      <c r="I141" s="70">
        <f>'K-8'!G105+'K-8'!N105</f>
        <v>0</v>
      </c>
      <c r="J141" s="70">
        <f>'K-8'!I105</f>
        <v>0</v>
      </c>
      <c r="K141" s="70">
        <f>'K-8'!J105</f>
        <v>0</v>
      </c>
      <c r="L141" s="70">
        <f>'K-8'!K105</f>
        <v>0</v>
      </c>
      <c r="M141" s="129" t="str">
        <f>IF('K-8'!I205+'K-8'!J205+'K-8'!K205+'K-8'!M205&gt;=2,'K-8'!L105," ")</f>
        <v xml:space="preserve"> </v>
      </c>
      <c r="N141" s="70">
        <f>'K-8'!M105</f>
        <v>0</v>
      </c>
      <c r="O141" s="70"/>
      <c r="P141" s="71"/>
      <c r="Q141" s="302"/>
      <c r="R141" s="302"/>
      <c r="S141" s="303"/>
      <c r="T141" s="304"/>
      <c r="U141" s="302"/>
      <c r="V141" s="303"/>
      <c r="W141" s="323"/>
      <c r="X141" s="323"/>
      <c r="Y141" s="323"/>
      <c r="Z141" s="324"/>
    </row>
    <row r="142" spans="1:26" s="29" customFormat="1" ht="24" customHeight="1" x14ac:dyDescent="0.4">
      <c r="A142" s="68">
        <f>'Weekly Menus'!D20</f>
        <v>0</v>
      </c>
      <c r="B142" s="88"/>
      <c r="C142" s="108">
        <f>'K-8'!B106</f>
        <v>0</v>
      </c>
      <c r="D142" s="90"/>
      <c r="E142" s="91"/>
      <c r="F142" s="92"/>
      <c r="G142" s="69"/>
      <c r="H142" s="70">
        <f>'K-8'!E106+'K-8'!C106</f>
        <v>0</v>
      </c>
      <c r="I142" s="70">
        <f>'K-8'!G106+'K-8'!N106</f>
        <v>0</v>
      </c>
      <c r="J142" s="70">
        <f>'K-8'!I106</f>
        <v>0</v>
      </c>
      <c r="K142" s="70">
        <f>'K-8'!J106</f>
        <v>0</v>
      </c>
      <c r="L142" s="70">
        <f>'K-8'!K106</f>
        <v>0</v>
      </c>
      <c r="M142" s="129" t="str">
        <f>IF('K-8'!I205+'K-8'!J205+'K-8'!K205+'K-8'!M205&gt;=2,'K-8'!L106," ")</f>
        <v xml:space="preserve"> </v>
      </c>
      <c r="N142" s="70">
        <f>'K-8'!M106</f>
        <v>0</v>
      </c>
      <c r="O142" s="70"/>
      <c r="P142" s="71"/>
      <c r="Q142" s="302"/>
      <c r="R142" s="302"/>
      <c r="S142" s="303"/>
      <c r="T142" s="304"/>
      <c r="U142" s="302"/>
      <c r="V142" s="303"/>
      <c r="W142" s="323"/>
      <c r="X142" s="323"/>
      <c r="Y142" s="323"/>
      <c r="Z142" s="324"/>
    </row>
    <row r="143" spans="1:26" s="29" customFormat="1" ht="24" customHeight="1" x14ac:dyDescent="0.4">
      <c r="A143" s="68">
        <f>'Weekly Menus'!D21</f>
        <v>0</v>
      </c>
      <c r="B143" s="88"/>
      <c r="C143" s="108">
        <f>'K-8'!B107</f>
        <v>0</v>
      </c>
      <c r="D143" s="90"/>
      <c r="E143" s="91"/>
      <c r="F143" s="92"/>
      <c r="G143" s="69"/>
      <c r="H143" s="70">
        <f>'K-8'!E107+'K-8'!C107</f>
        <v>0</v>
      </c>
      <c r="I143" s="70">
        <f>'K-8'!G107+'K-8'!N107</f>
        <v>0</v>
      </c>
      <c r="J143" s="70">
        <f>'K-8'!I107</f>
        <v>0</v>
      </c>
      <c r="K143" s="70">
        <f>'K-8'!J107</f>
        <v>0</v>
      </c>
      <c r="L143" s="70">
        <f>'K-8'!K107</f>
        <v>0</v>
      </c>
      <c r="M143" s="129" t="str">
        <f>IF('K-8'!I205+'K-8'!J205+'K-8'!K205+'K-8'!M205&gt;=2,'K-8'!L107," ")</f>
        <v xml:space="preserve"> </v>
      </c>
      <c r="N143" s="70">
        <f>'K-8'!M107</f>
        <v>0</v>
      </c>
      <c r="O143" s="70"/>
      <c r="P143" s="71"/>
      <c r="Q143" s="302"/>
      <c r="R143" s="302"/>
      <c r="S143" s="303"/>
      <c r="T143" s="304"/>
      <c r="U143" s="302"/>
      <c r="V143" s="303"/>
      <c r="W143" s="323"/>
      <c r="X143" s="323"/>
      <c r="Y143" s="323"/>
      <c r="Z143" s="324"/>
    </row>
    <row r="144" spans="1:26" s="29" customFormat="1" ht="24" customHeight="1" x14ac:dyDescent="0.4">
      <c r="A144" s="68">
        <f>'Weekly Menus'!D22</f>
        <v>0</v>
      </c>
      <c r="B144" s="88"/>
      <c r="C144" s="108">
        <f>'K-8'!B108</f>
        <v>0</v>
      </c>
      <c r="D144" s="90"/>
      <c r="E144" s="91"/>
      <c r="F144" s="92"/>
      <c r="G144" s="69"/>
      <c r="H144" s="70">
        <f>'K-8'!E108+'K-8'!C108</f>
        <v>0</v>
      </c>
      <c r="I144" s="70">
        <f>'K-8'!G108+'K-8'!N108</f>
        <v>0</v>
      </c>
      <c r="J144" s="70">
        <f>'K-8'!I108</f>
        <v>0</v>
      </c>
      <c r="K144" s="70">
        <f>'K-8'!J108</f>
        <v>0</v>
      </c>
      <c r="L144" s="70">
        <f>'K-8'!K108</f>
        <v>0</v>
      </c>
      <c r="M144" s="129" t="str">
        <f>IF('K-8'!I205+'K-8'!J205+'K-8'!K205+'K-8'!M205&gt;=2,'K-8'!L108," ")</f>
        <v xml:space="preserve"> </v>
      </c>
      <c r="N144" s="70">
        <f>'K-8'!M108</f>
        <v>0</v>
      </c>
      <c r="O144" s="70"/>
      <c r="P144" s="71"/>
      <c r="Q144" s="302"/>
      <c r="R144" s="302"/>
      <c r="S144" s="303"/>
      <c r="T144" s="304"/>
      <c r="U144" s="302"/>
      <c r="V144" s="303"/>
      <c r="W144" s="323"/>
      <c r="X144" s="323"/>
      <c r="Y144" s="323"/>
      <c r="Z144" s="324"/>
    </row>
    <row r="145" spans="1:26" s="29" customFormat="1" ht="24" customHeight="1" x14ac:dyDescent="0.4">
      <c r="A145" s="68">
        <f>'Weekly Menus'!D23</f>
        <v>0</v>
      </c>
      <c r="B145" s="88"/>
      <c r="C145" s="108">
        <f>'K-8'!B109</f>
        <v>0</v>
      </c>
      <c r="D145" s="90"/>
      <c r="E145" s="91"/>
      <c r="F145" s="92"/>
      <c r="G145" s="69"/>
      <c r="H145" s="70">
        <f>'K-8'!E109+'K-8'!C109</f>
        <v>0</v>
      </c>
      <c r="I145" s="70">
        <f>'K-8'!G109+'K-8'!N109</f>
        <v>0</v>
      </c>
      <c r="J145" s="70">
        <f>'K-8'!I109</f>
        <v>0</v>
      </c>
      <c r="K145" s="70">
        <f>'K-8'!J109</f>
        <v>0</v>
      </c>
      <c r="L145" s="70">
        <f>'K-8'!K109</f>
        <v>0</v>
      </c>
      <c r="M145" s="129" t="str">
        <f>IF('K-8'!I205+'K-8'!J205+'K-8'!K205+'K-8'!M205&gt;=2,'K-8'!L109," ")</f>
        <v xml:space="preserve"> </v>
      </c>
      <c r="N145" s="70">
        <f>'K-8'!M109</f>
        <v>0</v>
      </c>
      <c r="O145" s="70"/>
      <c r="P145" s="71"/>
      <c r="Q145" s="302"/>
      <c r="R145" s="302"/>
      <c r="S145" s="303"/>
      <c r="T145" s="304"/>
      <c r="U145" s="302"/>
      <c r="V145" s="303"/>
      <c r="W145" s="323"/>
      <c r="X145" s="323"/>
      <c r="Y145" s="323"/>
      <c r="Z145" s="324"/>
    </row>
    <row r="146" spans="1:26" s="29" customFormat="1" ht="24" customHeight="1" x14ac:dyDescent="0.4">
      <c r="A146" s="68">
        <f>'Weekly Menus'!D24</f>
        <v>0</v>
      </c>
      <c r="B146" s="88"/>
      <c r="C146" s="108">
        <f>'K-8'!B110</f>
        <v>0</v>
      </c>
      <c r="D146" s="90"/>
      <c r="E146" s="91"/>
      <c r="F146" s="92"/>
      <c r="G146" s="69"/>
      <c r="H146" s="70">
        <f>'K-8'!E110+'K-8'!C110</f>
        <v>0</v>
      </c>
      <c r="I146" s="70">
        <f>'K-8'!G110+'K-8'!N110</f>
        <v>0</v>
      </c>
      <c r="J146" s="70">
        <f>'K-8'!I110</f>
        <v>0</v>
      </c>
      <c r="K146" s="70">
        <f>'K-8'!J110</f>
        <v>0</v>
      </c>
      <c r="L146" s="70">
        <f>'K-8'!K110</f>
        <v>0</v>
      </c>
      <c r="M146" s="129" t="str">
        <f>IF('K-8'!I205+'K-8'!J205+'K-8'!K205+'K-8'!M205&gt;=2,'K-8'!L110," ")</f>
        <v xml:space="preserve"> </v>
      </c>
      <c r="N146" s="70">
        <f>'K-8'!M110</f>
        <v>0</v>
      </c>
      <c r="O146" s="70"/>
      <c r="P146" s="71"/>
      <c r="Q146" s="302"/>
      <c r="R146" s="302"/>
      <c r="S146" s="303"/>
      <c r="T146" s="304"/>
      <c r="U146" s="302"/>
      <c r="V146" s="303"/>
      <c r="W146" s="323"/>
      <c r="X146" s="323"/>
      <c r="Y146" s="323"/>
      <c r="Z146" s="324"/>
    </row>
    <row r="147" spans="1:26" s="29" customFormat="1" ht="24" customHeight="1" x14ac:dyDescent="0.4">
      <c r="A147" s="68">
        <f>'Weekly Menus'!D25</f>
        <v>0</v>
      </c>
      <c r="B147" s="88"/>
      <c r="C147" s="108">
        <f>'K-8'!B111</f>
        <v>0</v>
      </c>
      <c r="D147" s="90"/>
      <c r="E147" s="91"/>
      <c r="F147" s="92"/>
      <c r="G147" s="69"/>
      <c r="H147" s="70">
        <f>'K-8'!E111+'K-8'!C111</f>
        <v>0</v>
      </c>
      <c r="I147" s="70">
        <f>'K-8'!G111+'K-8'!N111</f>
        <v>0</v>
      </c>
      <c r="J147" s="70">
        <f>'K-8'!I111</f>
        <v>0</v>
      </c>
      <c r="K147" s="70">
        <f>'K-8'!J111</f>
        <v>0</v>
      </c>
      <c r="L147" s="70">
        <f>'K-8'!K111</f>
        <v>0</v>
      </c>
      <c r="M147" s="129" t="str">
        <f>IF('K-8'!I205+'K-8'!J205+'K-8'!K205+'K-8'!M205&gt;=2,'K-8'!L111," ")</f>
        <v xml:space="preserve"> </v>
      </c>
      <c r="N147" s="70">
        <f>'K-8'!M111</f>
        <v>0</v>
      </c>
      <c r="O147" s="70"/>
      <c r="P147" s="71"/>
      <c r="Q147" s="302"/>
      <c r="R147" s="302"/>
      <c r="S147" s="303"/>
      <c r="T147" s="304"/>
      <c r="U147" s="302"/>
      <c r="V147" s="303"/>
      <c r="W147" s="323"/>
      <c r="X147" s="323"/>
      <c r="Y147" s="323"/>
      <c r="Z147" s="324"/>
    </row>
    <row r="148" spans="1:26" s="29" customFormat="1" ht="24" customHeight="1" thickBot="1" x14ac:dyDescent="0.45">
      <c r="A148" s="76">
        <f>'Weekly Menus'!D26</f>
        <v>0</v>
      </c>
      <c r="B148" s="89"/>
      <c r="C148" s="114">
        <f>'K-8'!B112</f>
        <v>0</v>
      </c>
      <c r="D148" s="93"/>
      <c r="E148" s="94"/>
      <c r="F148" s="95"/>
      <c r="G148" s="183"/>
      <c r="H148" s="184">
        <f>'K-8'!E112+'K-8'!C112</f>
        <v>0</v>
      </c>
      <c r="I148" s="184">
        <f>'K-8'!G112+'K-8'!N112</f>
        <v>0</v>
      </c>
      <c r="J148" s="184">
        <f>'K-8'!I112</f>
        <v>0</v>
      </c>
      <c r="K148" s="184">
        <f>'K-8'!J112</f>
        <v>0</v>
      </c>
      <c r="L148" s="184">
        <f>'K-8'!K112</f>
        <v>0</v>
      </c>
      <c r="M148" s="188" t="str">
        <f>IF('K-8'!I205+'K-8'!J205+'K-8'!K205+'K-8'!M205&gt;=2,'K-8'!L112," ")</f>
        <v xml:space="preserve"> </v>
      </c>
      <c r="N148" s="184">
        <f>'K-8'!M112</f>
        <v>0</v>
      </c>
      <c r="O148" s="184"/>
      <c r="P148" s="185"/>
      <c r="Q148" s="340"/>
      <c r="R148" s="340"/>
      <c r="S148" s="341"/>
      <c r="T148" s="342"/>
      <c r="U148" s="340"/>
      <c r="V148" s="341"/>
      <c r="W148" s="343"/>
      <c r="X148" s="343"/>
      <c r="Y148" s="343"/>
      <c r="Z148" s="344"/>
    </row>
    <row r="149" spans="1:26" s="29" customFormat="1" ht="24" customHeight="1" x14ac:dyDescent="0.4">
      <c r="A149" s="325" t="s">
        <v>45</v>
      </c>
      <c r="B149" s="326"/>
      <c r="C149" s="326"/>
      <c r="D149" s="326"/>
      <c r="E149" s="326"/>
      <c r="F149" s="326"/>
      <c r="G149" s="186">
        <f>FLOOR(SUM(G129:G148), 0.25)</f>
        <v>0</v>
      </c>
      <c r="H149" s="186">
        <f>FLOOR(SUM(H129:H148), 0.25)</f>
        <v>0</v>
      </c>
      <c r="I149" s="186">
        <f>FLOOR(SUM(I129:I148), 0.125)</f>
        <v>0</v>
      </c>
      <c r="J149" s="186">
        <f t="shared" ref="J149:P149" si="6">FLOOR(SUM(J129:J148), 0.125)</f>
        <v>0</v>
      </c>
      <c r="K149" s="186">
        <f t="shared" si="6"/>
        <v>0</v>
      </c>
      <c r="L149" s="186">
        <f t="shared" si="6"/>
        <v>0</v>
      </c>
      <c r="M149" s="186">
        <f t="shared" si="6"/>
        <v>0</v>
      </c>
      <c r="N149" s="186">
        <f t="shared" si="6"/>
        <v>0</v>
      </c>
      <c r="O149" s="186">
        <f t="shared" si="6"/>
        <v>0</v>
      </c>
      <c r="P149" s="187">
        <f t="shared" si="6"/>
        <v>0</v>
      </c>
      <c r="Q149" s="327" t="s">
        <v>49</v>
      </c>
      <c r="R149" s="328"/>
      <c r="S149" s="328"/>
      <c r="T149" s="328"/>
      <c r="U149" s="328"/>
      <c r="V149" s="328"/>
      <c r="W149" s="328"/>
      <c r="X149" s="328"/>
      <c r="Y149" s="328"/>
      <c r="Z149" s="329"/>
    </row>
    <row r="150" spans="1:26" s="29" customFormat="1" ht="24" customHeight="1" x14ac:dyDescent="0.4">
      <c r="A150" s="336" t="s">
        <v>44</v>
      </c>
      <c r="B150" s="337"/>
      <c r="C150" s="337"/>
      <c r="D150" s="337"/>
      <c r="E150" s="337"/>
      <c r="F150" s="337"/>
      <c r="G150" s="30"/>
      <c r="H150" s="30"/>
      <c r="I150" s="30"/>
      <c r="J150" s="30"/>
      <c r="K150" s="30"/>
      <c r="L150" s="30"/>
      <c r="M150" s="30"/>
      <c r="N150" s="30"/>
      <c r="O150" s="30"/>
      <c r="P150" s="113"/>
      <c r="Q150" s="330"/>
      <c r="R150" s="331"/>
      <c r="S150" s="331"/>
      <c r="T150" s="331"/>
      <c r="U150" s="331"/>
      <c r="V150" s="331"/>
      <c r="W150" s="331"/>
      <c r="X150" s="331"/>
      <c r="Y150" s="331"/>
      <c r="Z150" s="332"/>
    </row>
    <row r="151" spans="1:26" s="29" customFormat="1" ht="24" customHeight="1" thickBot="1" x14ac:dyDescent="0.45">
      <c r="A151" s="338" t="s">
        <v>56</v>
      </c>
      <c r="B151" s="339"/>
      <c r="C151" s="339"/>
      <c r="D151" s="339"/>
      <c r="E151" s="339"/>
      <c r="F151" s="339"/>
      <c r="G151" s="72">
        <f>SUM(G35,G73,G111,G149)</f>
        <v>0</v>
      </c>
      <c r="H151" s="72">
        <f t="shared" ref="H151:P151" si="7">SUM(H35,H73,H111,H149)</f>
        <v>0</v>
      </c>
      <c r="I151" s="72">
        <f t="shared" si="7"/>
        <v>0</v>
      </c>
      <c r="J151" s="72">
        <f t="shared" si="7"/>
        <v>0</v>
      </c>
      <c r="K151" s="72">
        <f t="shared" si="7"/>
        <v>0</v>
      </c>
      <c r="L151" s="72">
        <f t="shared" si="7"/>
        <v>0</v>
      </c>
      <c r="M151" s="72">
        <f t="shared" si="7"/>
        <v>0</v>
      </c>
      <c r="N151" s="72">
        <f t="shared" si="7"/>
        <v>0</v>
      </c>
      <c r="O151" s="72">
        <f t="shared" si="7"/>
        <v>0</v>
      </c>
      <c r="P151" s="73">
        <f t="shared" si="7"/>
        <v>0</v>
      </c>
      <c r="Q151" s="333"/>
      <c r="R151" s="334"/>
      <c r="S151" s="334"/>
      <c r="T151" s="334"/>
      <c r="U151" s="334"/>
      <c r="V151" s="334"/>
      <c r="W151" s="334"/>
      <c r="X151" s="334"/>
      <c r="Y151" s="334"/>
      <c r="Z151" s="335"/>
    </row>
    <row r="152" spans="1:26" s="29" customFormat="1" ht="15" customHeight="1" thickBot="1" x14ac:dyDescent="0.45">
      <c r="A152" s="84"/>
      <c r="B152" s="82"/>
      <c r="C152" s="82"/>
      <c r="D152" s="83"/>
      <c r="E152" s="83"/>
      <c r="F152" s="81"/>
      <c r="G152" s="81"/>
      <c r="H152" s="82"/>
      <c r="I152" s="83"/>
      <c r="J152" s="83"/>
      <c r="K152" s="83"/>
      <c r="L152" s="60"/>
      <c r="M152" s="80"/>
      <c r="N152" s="80"/>
      <c r="O152" s="80"/>
      <c r="P152" s="80"/>
      <c r="Q152" s="80"/>
      <c r="R152" s="80"/>
      <c r="S152" s="80"/>
      <c r="T152" s="80"/>
      <c r="U152" s="80"/>
      <c r="V152" s="80"/>
      <c r="W152" s="80"/>
      <c r="X152" s="80"/>
      <c r="Y152" s="80"/>
      <c r="Z152" s="80"/>
    </row>
    <row r="153" spans="1:26" s="29" customFormat="1" ht="24.75" customHeight="1" x14ac:dyDescent="0.4">
      <c r="A153" s="236" t="s">
        <v>81</v>
      </c>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8"/>
    </row>
    <row r="154" spans="1:26" s="29" customFormat="1" ht="15" customHeight="1" x14ac:dyDescent="0.4">
      <c r="A154" s="42"/>
      <c r="B154" s="43"/>
      <c r="C154" s="43"/>
      <c r="D154" s="43"/>
      <c r="E154" s="43"/>
      <c r="F154" s="43"/>
      <c r="G154" s="43"/>
      <c r="H154" s="43"/>
      <c r="I154" s="43"/>
      <c r="J154" s="43"/>
      <c r="K154" s="43"/>
      <c r="L154" s="43"/>
      <c r="M154" s="43"/>
      <c r="N154" s="44"/>
      <c r="O154" s="44"/>
      <c r="P154" s="44"/>
      <c r="Q154" s="45"/>
      <c r="R154" s="45"/>
      <c r="S154" s="45"/>
      <c r="T154" s="45"/>
      <c r="U154" s="45"/>
      <c r="V154" s="45"/>
      <c r="W154" s="45"/>
      <c r="X154" s="45"/>
      <c r="Y154" s="45"/>
      <c r="Z154" s="46"/>
    </row>
    <row r="155" spans="1:26" s="29" customFormat="1" ht="15" customHeight="1" x14ac:dyDescent="0.4">
      <c r="A155" s="47" t="s">
        <v>53</v>
      </c>
      <c r="B155" s="85" t="s">
        <v>10</v>
      </c>
      <c r="C155" s="86"/>
      <c r="D155" s="87"/>
      <c r="E155" s="86"/>
      <c r="F155" s="49"/>
      <c r="G155" s="50"/>
      <c r="H155" s="50"/>
      <c r="I155" s="50"/>
      <c r="J155" s="50"/>
      <c r="K155" s="43"/>
      <c r="L155" s="43"/>
      <c r="M155" s="43"/>
      <c r="N155" s="44"/>
      <c r="O155" s="44"/>
      <c r="P155" s="44"/>
      <c r="Q155" s="50"/>
      <c r="R155" s="50"/>
      <c r="S155" s="50"/>
      <c r="T155" s="50"/>
      <c r="U155" s="50"/>
      <c r="V155" s="50"/>
      <c r="W155" s="50"/>
      <c r="X155" s="50"/>
      <c r="Y155" s="50"/>
      <c r="Z155" s="51"/>
    </row>
    <row r="156" spans="1:26" s="29" customFormat="1" ht="15" customHeight="1" x14ac:dyDescent="0.4">
      <c r="A156" s="47"/>
      <c r="B156" s="86"/>
      <c r="C156" s="86"/>
      <c r="D156" s="86"/>
      <c r="E156" s="49"/>
      <c r="F156" s="49"/>
      <c r="G156" s="49"/>
      <c r="H156" s="48"/>
      <c r="I156" s="49"/>
      <c r="J156" s="43"/>
      <c r="K156" s="43"/>
      <c r="L156" s="43"/>
      <c r="M156" s="43"/>
      <c r="N156" s="44"/>
      <c r="O156" s="44"/>
      <c r="P156" s="44"/>
      <c r="Q156" s="50"/>
      <c r="R156" s="50"/>
      <c r="S156" s="50"/>
      <c r="T156" s="50"/>
      <c r="U156" s="50"/>
      <c r="V156" s="50"/>
      <c r="W156" s="50"/>
      <c r="X156" s="50"/>
      <c r="Y156" s="50"/>
      <c r="Z156" s="51"/>
    </row>
    <row r="157" spans="1:26" s="29" customFormat="1" ht="15" customHeight="1" thickBot="1" x14ac:dyDescent="0.45">
      <c r="A157" s="47" t="s">
        <v>46</v>
      </c>
      <c r="B157" s="86"/>
      <c r="C157" s="86"/>
      <c r="D157" s="86"/>
      <c r="E157" s="49"/>
      <c r="F157" s="49"/>
      <c r="G157" s="49"/>
      <c r="H157" s="48"/>
      <c r="I157" s="49"/>
      <c r="J157" s="43"/>
      <c r="K157" s="43"/>
      <c r="L157" s="43"/>
      <c r="M157" s="43"/>
      <c r="N157" s="44"/>
      <c r="O157" s="44"/>
      <c r="P157" s="44"/>
      <c r="Q157" s="50"/>
      <c r="R157" s="50"/>
      <c r="S157" s="50"/>
      <c r="T157" s="50"/>
      <c r="U157" s="50"/>
      <c r="V157" s="50"/>
      <c r="W157" s="50"/>
      <c r="X157" s="50"/>
      <c r="Y157" s="50"/>
      <c r="Z157" s="51"/>
    </row>
    <row r="158" spans="1:26" s="29" customFormat="1" ht="15" customHeight="1" thickBot="1" x14ac:dyDescent="0.45">
      <c r="A158" s="47"/>
      <c r="B158" s="86"/>
      <c r="C158" s="86"/>
      <c r="D158" s="86"/>
      <c r="E158" s="239" t="s">
        <v>41</v>
      </c>
      <c r="F158" s="240"/>
      <c r="G158" s="240"/>
      <c r="H158" s="240"/>
      <c r="I158" s="240"/>
      <c r="J158" s="240"/>
      <c r="K158" s="240"/>
      <c r="L158" s="240"/>
      <c r="M158" s="241"/>
      <c r="N158" s="43"/>
      <c r="O158" s="43"/>
      <c r="P158" s="242" t="s">
        <v>43</v>
      </c>
      <c r="Q158" s="243"/>
      <c r="R158" s="243"/>
      <c r="S158" s="243"/>
      <c r="T158" s="243"/>
      <c r="U158" s="243"/>
      <c r="V158" s="243"/>
      <c r="W158" s="243"/>
      <c r="X158" s="244"/>
      <c r="Y158" s="50"/>
      <c r="Z158" s="51"/>
    </row>
    <row r="159" spans="1:26" s="29" customFormat="1" ht="15" customHeight="1" x14ac:dyDescent="0.45">
      <c r="A159" s="99" t="s">
        <v>47</v>
      </c>
      <c r="B159" s="100"/>
      <c r="C159" s="100"/>
      <c r="D159" s="102"/>
      <c r="E159" s="245"/>
      <c r="F159" s="246"/>
      <c r="G159" s="246"/>
      <c r="H159" s="249" t="s">
        <v>40</v>
      </c>
      <c r="I159" s="249"/>
      <c r="J159" s="251" t="s">
        <v>19</v>
      </c>
      <c r="K159" s="251"/>
      <c r="L159" s="251" t="s">
        <v>20</v>
      </c>
      <c r="M159" s="253"/>
      <c r="N159" s="53"/>
      <c r="O159" s="54"/>
      <c r="P159" s="255"/>
      <c r="Q159" s="256"/>
      <c r="R159" s="257"/>
      <c r="S159" s="261" t="s">
        <v>42</v>
      </c>
      <c r="T159" s="261"/>
      <c r="U159" s="261" t="s">
        <v>19</v>
      </c>
      <c r="V159" s="261"/>
      <c r="W159" s="261" t="s">
        <v>20</v>
      </c>
      <c r="X159" s="263"/>
      <c r="Y159" s="50"/>
      <c r="Z159" s="51"/>
    </row>
    <row r="160" spans="1:26" s="29" customFormat="1" ht="15" customHeight="1" x14ac:dyDescent="0.45">
      <c r="A160" s="99" t="s">
        <v>48</v>
      </c>
      <c r="B160" s="100"/>
      <c r="C160" s="100"/>
      <c r="D160" s="102"/>
      <c r="E160" s="247"/>
      <c r="F160" s="248"/>
      <c r="G160" s="248"/>
      <c r="H160" s="250"/>
      <c r="I160" s="250"/>
      <c r="J160" s="252"/>
      <c r="K160" s="252"/>
      <c r="L160" s="252"/>
      <c r="M160" s="254"/>
      <c r="N160" s="55"/>
      <c r="O160" s="55"/>
      <c r="P160" s="258"/>
      <c r="Q160" s="259"/>
      <c r="R160" s="260"/>
      <c r="S160" s="262"/>
      <c r="T160" s="262"/>
      <c r="U160" s="262"/>
      <c r="V160" s="262"/>
      <c r="W160" s="262"/>
      <c r="X160" s="264"/>
      <c r="Y160" s="50"/>
      <c r="Z160" s="51"/>
    </row>
    <row r="161" spans="1:26" s="29" customFormat="1" ht="15" customHeight="1" x14ac:dyDescent="0.4">
      <c r="A161" s="101"/>
      <c r="B161" s="86"/>
      <c r="C161" s="86"/>
      <c r="D161" s="86"/>
      <c r="E161" s="265" t="s">
        <v>37</v>
      </c>
      <c r="F161" s="266"/>
      <c r="G161" s="266"/>
      <c r="H161" s="267" t="s">
        <v>73</v>
      </c>
      <c r="I161" s="267"/>
      <c r="J161" s="268"/>
      <c r="K161" s="268"/>
      <c r="L161" s="269"/>
      <c r="M161" s="270"/>
      <c r="N161" s="55"/>
      <c r="O161" s="55"/>
      <c r="P161" s="271" t="s">
        <v>37</v>
      </c>
      <c r="Q161" s="272"/>
      <c r="R161" s="272"/>
      <c r="S161" s="267" t="s">
        <v>73</v>
      </c>
      <c r="T161" s="267"/>
      <c r="U161" s="273"/>
      <c r="V161" s="274"/>
      <c r="W161" s="273"/>
      <c r="X161" s="275"/>
      <c r="Y161" s="50"/>
      <c r="Z161" s="51"/>
    </row>
    <row r="162" spans="1:26" s="29" customFormat="1" ht="15" customHeight="1" x14ac:dyDescent="0.4">
      <c r="A162" s="103"/>
      <c r="B162" s="104"/>
      <c r="C162" s="104"/>
      <c r="D162" s="104"/>
      <c r="E162" s="265" t="s">
        <v>38</v>
      </c>
      <c r="F162" s="266"/>
      <c r="G162" s="266"/>
      <c r="H162" s="286"/>
      <c r="I162" s="286"/>
      <c r="J162" s="268"/>
      <c r="K162" s="268"/>
      <c r="L162" s="269"/>
      <c r="M162" s="270"/>
      <c r="N162" s="55"/>
      <c r="O162" s="55"/>
      <c r="P162" s="271" t="s">
        <v>38</v>
      </c>
      <c r="Q162" s="272"/>
      <c r="R162" s="272"/>
      <c r="S162" s="288"/>
      <c r="T162" s="289"/>
      <c r="U162" s="273"/>
      <c r="V162" s="274"/>
      <c r="W162" s="273"/>
      <c r="X162" s="275"/>
      <c r="Y162" s="50"/>
      <c r="Z162" s="51"/>
    </row>
    <row r="163" spans="1:26" s="29" customFormat="1" ht="15" customHeight="1" thickBot="1" x14ac:dyDescent="0.45">
      <c r="A163" s="103"/>
      <c r="B163" s="104"/>
      <c r="C163" s="104"/>
      <c r="D163" s="104"/>
      <c r="E163" s="276" t="s">
        <v>39</v>
      </c>
      <c r="F163" s="277"/>
      <c r="G163" s="277"/>
      <c r="H163" s="287"/>
      <c r="I163" s="287"/>
      <c r="J163" s="278"/>
      <c r="K163" s="278"/>
      <c r="L163" s="279"/>
      <c r="M163" s="280"/>
      <c r="N163" s="55"/>
      <c r="O163" s="55"/>
      <c r="P163" s="281" t="s">
        <v>39</v>
      </c>
      <c r="Q163" s="282"/>
      <c r="R163" s="282"/>
      <c r="S163" s="290"/>
      <c r="T163" s="291"/>
      <c r="U163" s="283"/>
      <c r="V163" s="284"/>
      <c r="W163" s="283"/>
      <c r="X163" s="285"/>
      <c r="Y163" s="50"/>
      <c r="Z163" s="51"/>
    </row>
    <row r="164" spans="1:26" s="29" customFormat="1" ht="15" customHeight="1" thickBot="1" x14ac:dyDescent="0.45">
      <c r="A164" s="105"/>
      <c r="B164" s="106"/>
      <c r="C164" s="106"/>
      <c r="D164" s="106"/>
      <c r="E164" s="58"/>
      <c r="F164" s="58"/>
      <c r="G164" s="58"/>
      <c r="H164" s="58"/>
      <c r="I164" s="58"/>
      <c r="J164" s="58"/>
      <c r="K164" s="58"/>
      <c r="L164" s="59"/>
      <c r="M164" s="59"/>
      <c r="N164" s="60"/>
      <c r="O164" s="60"/>
      <c r="P164" s="60"/>
      <c r="Q164" s="50"/>
      <c r="R164" s="50"/>
      <c r="S164" s="50"/>
      <c r="T164" s="50"/>
      <c r="U164" s="50"/>
      <c r="V164" s="50"/>
      <c r="W164" s="50"/>
      <c r="X164" s="50"/>
      <c r="Y164" s="50"/>
      <c r="Z164" s="51"/>
    </row>
    <row r="165" spans="1:26" s="29" customFormat="1" ht="15" customHeight="1" x14ac:dyDescent="0.4">
      <c r="A165" s="308" t="s">
        <v>57</v>
      </c>
      <c r="B165" s="310" t="s">
        <v>21</v>
      </c>
      <c r="C165" s="312" t="s">
        <v>31</v>
      </c>
      <c r="D165" s="314" t="s">
        <v>29</v>
      </c>
      <c r="E165" s="249"/>
      <c r="F165" s="315"/>
      <c r="G165" s="316" t="s">
        <v>32</v>
      </c>
      <c r="H165" s="317"/>
      <c r="I165" s="317"/>
      <c r="J165" s="317"/>
      <c r="K165" s="317"/>
      <c r="L165" s="317"/>
      <c r="M165" s="317"/>
      <c r="N165" s="317"/>
      <c r="O165" s="317"/>
      <c r="P165" s="318"/>
      <c r="Q165" s="319" t="s">
        <v>22</v>
      </c>
      <c r="R165" s="293"/>
      <c r="S165" s="320"/>
      <c r="T165" s="292" t="s">
        <v>23</v>
      </c>
      <c r="U165" s="293"/>
      <c r="V165" s="294"/>
      <c r="W165" s="298" t="s">
        <v>24</v>
      </c>
      <c r="X165" s="249"/>
      <c r="Y165" s="249"/>
      <c r="Z165" s="299"/>
    </row>
    <row r="166" spans="1:26" s="29" customFormat="1" ht="75" customHeight="1" x14ac:dyDescent="0.4">
      <c r="A166" s="309"/>
      <c r="B166" s="311"/>
      <c r="C166" s="313"/>
      <c r="D166" s="61" t="s">
        <v>25</v>
      </c>
      <c r="E166" s="62" t="s">
        <v>26</v>
      </c>
      <c r="F166" s="63" t="s">
        <v>27</v>
      </c>
      <c r="G166" s="64" t="s">
        <v>0</v>
      </c>
      <c r="H166" s="65" t="s">
        <v>1</v>
      </c>
      <c r="I166" s="65" t="s">
        <v>2</v>
      </c>
      <c r="J166" s="66" t="s">
        <v>33</v>
      </c>
      <c r="K166" s="66" t="s">
        <v>34</v>
      </c>
      <c r="L166" s="66" t="s">
        <v>3</v>
      </c>
      <c r="M166" s="66" t="s">
        <v>4</v>
      </c>
      <c r="N166" s="66" t="s">
        <v>5</v>
      </c>
      <c r="O166" s="66" t="s">
        <v>35</v>
      </c>
      <c r="P166" s="67" t="s">
        <v>36</v>
      </c>
      <c r="Q166" s="321"/>
      <c r="R166" s="296"/>
      <c r="S166" s="322"/>
      <c r="T166" s="295"/>
      <c r="U166" s="296"/>
      <c r="V166" s="297"/>
      <c r="W166" s="300"/>
      <c r="X166" s="250"/>
      <c r="Y166" s="250"/>
      <c r="Z166" s="301"/>
    </row>
    <row r="167" spans="1:26" s="29" customFormat="1" ht="24" customHeight="1" x14ac:dyDescent="0.4">
      <c r="A167" s="68">
        <f>'Weekly Menus'!E7</f>
        <v>0</v>
      </c>
      <c r="B167" s="88"/>
      <c r="C167" s="108">
        <f>'K-8'!B122</f>
        <v>0</v>
      </c>
      <c r="D167" s="90"/>
      <c r="E167" s="91"/>
      <c r="F167" s="92"/>
      <c r="G167" s="69"/>
      <c r="H167" s="70">
        <f>'K-8'!E122+'K-8'!C122</f>
        <v>0</v>
      </c>
      <c r="I167" s="70">
        <f>'K-8'!G122+'K-8'!N122</f>
        <v>0</v>
      </c>
      <c r="J167" s="70">
        <f>'K-8'!I122</f>
        <v>0</v>
      </c>
      <c r="K167" s="70">
        <f>'K-8'!J122</f>
        <v>0</v>
      </c>
      <c r="L167" s="70">
        <f>'K-8'!K122</f>
        <v>0</v>
      </c>
      <c r="M167" s="129" t="str">
        <f>IF('K-8'!I205+'K-8'!J205+'K-8'!K205+'K-8'!M205&gt;=2,'K-8'!L122," ")</f>
        <v xml:space="preserve"> </v>
      </c>
      <c r="N167" s="70">
        <f>'K-8'!M122</f>
        <v>0</v>
      </c>
      <c r="O167" s="70"/>
      <c r="P167" s="71"/>
      <c r="Q167" s="302"/>
      <c r="R167" s="302"/>
      <c r="S167" s="303"/>
      <c r="T167" s="304"/>
      <c r="U167" s="302"/>
      <c r="V167" s="303"/>
      <c r="W167" s="305"/>
      <c r="X167" s="306"/>
      <c r="Y167" s="306"/>
      <c r="Z167" s="307"/>
    </row>
    <row r="168" spans="1:26" s="29" customFormat="1" ht="24" customHeight="1" x14ac:dyDescent="0.4">
      <c r="A168" s="68">
        <f>'Weekly Menus'!E8</f>
        <v>0</v>
      </c>
      <c r="B168" s="88"/>
      <c r="C168" s="108">
        <f>'K-8'!B123</f>
        <v>0</v>
      </c>
      <c r="D168" s="90"/>
      <c r="E168" s="91"/>
      <c r="F168" s="92"/>
      <c r="G168" s="69"/>
      <c r="H168" s="70">
        <f>'K-8'!E123+'K-8'!C123</f>
        <v>0</v>
      </c>
      <c r="I168" s="70">
        <f>'K-8'!G123+'K-8'!N123</f>
        <v>0</v>
      </c>
      <c r="J168" s="70">
        <f>'K-8'!I123</f>
        <v>0</v>
      </c>
      <c r="K168" s="70">
        <f>'K-8'!J123</f>
        <v>0</v>
      </c>
      <c r="L168" s="70">
        <f>'K-8'!K123</f>
        <v>0</v>
      </c>
      <c r="M168" s="129" t="str">
        <f>IF('K-8'!I205+'K-8'!J205+'K-8'!K205+'K-8'!M205&gt;=2,'K-8'!L123," ")</f>
        <v xml:space="preserve"> </v>
      </c>
      <c r="N168" s="70">
        <f>'K-8'!M123</f>
        <v>0</v>
      </c>
      <c r="O168" s="70"/>
      <c r="P168" s="71"/>
      <c r="Q168" s="302"/>
      <c r="R168" s="302"/>
      <c r="S168" s="303"/>
      <c r="T168" s="304"/>
      <c r="U168" s="302"/>
      <c r="V168" s="303"/>
      <c r="W168" s="305"/>
      <c r="X168" s="306"/>
      <c r="Y168" s="306"/>
      <c r="Z168" s="307"/>
    </row>
    <row r="169" spans="1:26" s="29" customFormat="1" ht="24" customHeight="1" x14ac:dyDescent="0.4">
      <c r="A169" s="68">
        <f>'Weekly Menus'!E9</f>
        <v>0</v>
      </c>
      <c r="B169" s="88"/>
      <c r="C169" s="108">
        <f>'K-8'!B124</f>
        <v>0</v>
      </c>
      <c r="D169" s="90"/>
      <c r="E169" s="91"/>
      <c r="F169" s="92"/>
      <c r="G169" s="69"/>
      <c r="H169" s="70">
        <f>'K-8'!E124+'K-8'!C124</f>
        <v>0</v>
      </c>
      <c r="I169" s="70">
        <f>'K-8'!G124+'K-8'!N124</f>
        <v>0</v>
      </c>
      <c r="J169" s="70">
        <f>'K-8'!I124</f>
        <v>0</v>
      </c>
      <c r="K169" s="70">
        <f>'K-8'!J124</f>
        <v>0</v>
      </c>
      <c r="L169" s="70">
        <f>'K-8'!K124</f>
        <v>0</v>
      </c>
      <c r="M169" s="129" t="str">
        <f>IF('K-8'!I205+'K-8'!J205+'K-8'!K205+'K-8'!M205&gt;=2,'K-8'!L124," ")</f>
        <v xml:space="preserve"> </v>
      </c>
      <c r="N169" s="70">
        <f>'K-8'!M124</f>
        <v>0</v>
      </c>
      <c r="O169" s="70"/>
      <c r="P169" s="71"/>
      <c r="Q169" s="302"/>
      <c r="R169" s="302"/>
      <c r="S169" s="303"/>
      <c r="T169" s="304"/>
      <c r="U169" s="302"/>
      <c r="V169" s="303"/>
      <c r="W169" s="305"/>
      <c r="X169" s="306"/>
      <c r="Y169" s="306"/>
      <c r="Z169" s="307"/>
    </row>
    <row r="170" spans="1:26" s="29" customFormat="1" ht="24" customHeight="1" x14ac:dyDescent="0.4">
      <c r="A170" s="68">
        <f>'Weekly Menus'!E10</f>
        <v>0</v>
      </c>
      <c r="B170" s="88"/>
      <c r="C170" s="108">
        <f>'K-8'!B125</f>
        <v>0</v>
      </c>
      <c r="D170" s="90"/>
      <c r="E170" s="91"/>
      <c r="F170" s="92"/>
      <c r="G170" s="69"/>
      <c r="H170" s="70">
        <f>'K-8'!E125+'K-8'!C125</f>
        <v>0</v>
      </c>
      <c r="I170" s="70">
        <f>'K-8'!G125+'K-8'!N125</f>
        <v>0</v>
      </c>
      <c r="J170" s="70">
        <f>'K-8'!I125</f>
        <v>0</v>
      </c>
      <c r="K170" s="70">
        <f>'K-8'!J125</f>
        <v>0</v>
      </c>
      <c r="L170" s="70">
        <f>'K-8'!K125</f>
        <v>0</v>
      </c>
      <c r="M170" s="129" t="str">
        <f>IF('K-8'!I205+'K-8'!J205+'K-8'!K205+'K-8'!M205&gt;=2,'K-8'!L125," ")</f>
        <v xml:space="preserve"> </v>
      </c>
      <c r="N170" s="70">
        <f>'K-8'!M125</f>
        <v>0</v>
      </c>
      <c r="O170" s="70"/>
      <c r="P170" s="71"/>
      <c r="Q170" s="302"/>
      <c r="R170" s="302"/>
      <c r="S170" s="303"/>
      <c r="T170" s="304"/>
      <c r="U170" s="302"/>
      <c r="V170" s="303"/>
      <c r="W170" s="305"/>
      <c r="X170" s="306"/>
      <c r="Y170" s="306"/>
      <c r="Z170" s="307"/>
    </row>
    <row r="171" spans="1:26" s="29" customFormat="1" ht="24" customHeight="1" x14ac:dyDescent="0.4">
      <c r="A171" s="68">
        <f>'Weekly Menus'!E11</f>
        <v>0</v>
      </c>
      <c r="B171" s="88"/>
      <c r="C171" s="108">
        <f>'K-8'!B126</f>
        <v>0</v>
      </c>
      <c r="D171" s="90"/>
      <c r="E171" s="91"/>
      <c r="F171" s="92"/>
      <c r="G171" s="69"/>
      <c r="H171" s="70">
        <f>'K-8'!E126+'K-8'!C126</f>
        <v>0</v>
      </c>
      <c r="I171" s="70">
        <f>'K-8'!G126+'K-8'!N126</f>
        <v>0</v>
      </c>
      <c r="J171" s="70">
        <f>'K-8'!I126</f>
        <v>0</v>
      </c>
      <c r="K171" s="70">
        <f>'K-8'!J126</f>
        <v>0</v>
      </c>
      <c r="L171" s="70">
        <f>'K-8'!K126</f>
        <v>0</v>
      </c>
      <c r="M171" s="129" t="str">
        <f>IF('K-8'!I205+'K-8'!J205+'K-8'!K205+'K-8'!M205&gt;=2,'K-8'!L126," ")</f>
        <v xml:space="preserve"> </v>
      </c>
      <c r="N171" s="70">
        <f>'K-8'!M126</f>
        <v>0</v>
      </c>
      <c r="O171" s="70"/>
      <c r="P171" s="71"/>
      <c r="Q171" s="302"/>
      <c r="R171" s="302"/>
      <c r="S171" s="303"/>
      <c r="T171" s="304"/>
      <c r="U171" s="302"/>
      <c r="V171" s="303"/>
      <c r="W171" s="305"/>
      <c r="X171" s="306"/>
      <c r="Y171" s="306"/>
      <c r="Z171" s="307"/>
    </row>
    <row r="172" spans="1:26" s="29" customFormat="1" ht="24" customHeight="1" x14ac:dyDescent="0.4">
      <c r="A172" s="68">
        <f>'Weekly Menus'!E12</f>
        <v>0</v>
      </c>
      <c r="B172" s="88"/>
      <c r="C172" s="108">
        <f>'K-8'!B127</f>
        <v>0</v>
      </c>
      <c r="D172" s="90"/>
      <c r="E172" s="91"/>
      <c r="F172" s="92"/>
      <c r="G172" s="69"/>
      <c r="H172" s="70">
        <f>'K-8'!E127+'K-8'!C127</f>
        <v>0</v>
      </c>
      <c r="I172" s="70">
        <f>'K-8'!G127+'K-8'!N127</f>
        <v>0</v>
      </c>
      <c r="J172" s="70">
        <f>'K-8'!I127</f>
        <v>0</v>
      </c>
      <c r="K172" s="70">
        <f>'K-8'!J127</f>
        <v>0</v>
      </c>
      <c r="L172" s="70">
        <f>'K-8'!K127</f>
        <v>0</v>
      </c>
      <c r="M172" s="129" t="str">
        <f>IF('K-8'!I205+'K-8'!J205+'K-8'!K205+'K-8'!M205&gt;=2,'K-8'!L127," ")</f>
        <v xml:space="preserve"> </v>
      </c>
      <c r="N172" s="70">
        <f>'K-8'!M127</f>
        <v>0</v>
      </c>
      <c r="O172" s="70"/>
      <c r="P172" s="71"/>
      <c r="Q172" s="302"/>
      <c r="R172" s="302"/>
      <c r="S172" s="303"/>
      <c r="T172" s="304"/>
      <c r="U172" s="302"/>
      <c r="V172" s="303"/>
      <c r="W172" s="305"/>
      <c r="X172" s="306"/>
      <c r="Y172" s="306"/>
      <c r="Z172" s="307"/>
    </row>
    <row r="173" spans="1:26" s="29" customFormat="1" ht="24" customHeight="1" x14ac:dyDescent="0.4">
      <c r="A173" s="68">
        <f>'Weekly Menus'!E13</f>
        <v>0</v>
      </c>
      <c r="B173" s="88"/>
      <c r="C173" s="108">
        <f>'K-8'!B128</f>
        <v>0</v>
      </c>
      <c r="D173" s="90"/>
      <c r="E173" s="91"/>
      <c r="F173" s="92"/>
      <c r="G173" s="69"/>
      <c r="H173" s="70">
        <f>'K-8'!E128+'K-8'!C128</f>
        <v>0</v>
      </c>
      <c r="I173" s="70">
        <f>'K-8'!G128+'K-8'!N128</f>
        <v>0</v>
      </c>
      <c r="J173" s="70">
        <f>'K-8'!I128</f>
        <v>0</v>
      </c>
      <c r="K173" s="70">
        <f>'K-8'!J128</f>
        <v>0</v>
      </c>
      <c r="L173" s="70">
        <f>'K-8'!K128</f>
        <v>0</v>
      </c>
      <c r="M173" s="129" t="str">
        <f>IF('K-8'!I205+'K-8'!J205+'K-8'!K205+'K-8'!M205&gt;=2,'K-8'!L128," ")</f>
        <v xml:space="preserve"> </v>
      </c>
      <c r="N173" s="70">
        <f>'K-8'!M128</f>
        <v>0</v>
      </c>
      <c r="O173" s="70"/>
      <c r="P173" s="71"/>
      <c r="Q173" s="302"/>
      <c r="R173" s="302"/>
      <c r="S173" s="303"/>
      <c r="T173" s="304"/>
      <c r="U173" s="302"/>
      <c r="V173" s="303"/>
      <c r="W173" s="305"/>
      <c r="X173" s="306"/>
      <c r="Y173" s="306"/>
      <c r="Z173" s="307"/>
    </row>
    <row r="174" spans="1:26" s="29" customFormat="1" ht="24" customHeight="1" x14ac:dyDescent="0.4">
      <c r="A174" s="68">
        <f>'Weekly Menus'!E14</f>
        <v>0</v>
      </c>
      <c r="B174" s="88"/>
      <c r="C174" s="108">
        <f>'K-8'!B129</f>
        <v>0</v>
      </c>
      <c r="D174" s="90"/>
      <c r="E174" s="91"/>
      <c r="F174" s="92"/>
      <c r="G174" s="69"/>
      <c r="H174" s="70">
        <f>'K-8'!E129+'K-8'!C129</f>
        <v>0</v>
      </c>
      <c r="I174" s="70">
        <f>'K-8'!G129+'K-8'!N129</f>
        <v>0</v>
      </c>
      <c r="J174" s="70">
        <f>'K-8'!I129</f>
        <v>0</v>
      </c>
      <c r="K174" s="70">
        <f>'K-8'!J129</f>
        <v>0</v>
      </c>
      <c r="L174" s="70">
        <f>'K-8'!K129</f>
        <v>0</v>
      </c>
      <c r="M174" s="129" t="str">
        <f>IF('K-8'!I205+'K-8'!J205+'K-8'!K205+'K-8'!M205&gt;=2,'K-8'!L129," ")</f>
        <v xml:space="preserve"> </v>
      </c>
      <c r="N174" s="70">
        <f>'K-8'!M129</f>
        <v>0</v>
      </c>
      <c r="O174" s="70"/>
      <c r="P174" s="71"/>
      <c r="Q174" s="302"/>
      <c r="R174" s="302"/>
      <c r="S174" s="303"/>
      <c r="T174" s="304"/>
      <c r="U174" s="302"/>
      <c r="V174" s="303"/>
      <c r="W174" s="305"/>
      <c r="X174" s="306"/>
      <c r="Y174" s="306"/>
      <c r="Z174" s="307"/>
    </row>
    <row r="175" spans="1:26" s="29" customFormat="1" ht="24" customHeight="1" x14ac:dyDescent="0.4">
      <c r="A175" s="68">
        <f>'Weekly Menus'!E15</f>
        <v>0</v>
      </c>
      <c r="B175" s="88"/>
      <c r="C175" s="108">
        <f>'K-8'!B130</f>
        <v>0</v>
      </c>
      <c r="D175" s="90"/>
      <c r="E175" s="91"/>
      <c r="F175" s="92"/>
      <c r="G175" s="69"/>
      <c r="H175" s="70">
        <f>'K-8'!E130+'K-8'!C130</f>
        <v>0</v>
      </c>
      <c r="I175" s="70">
        <f>'K-8'!G130+'K-8'!N130</f>
        <v>0</v>
      </c>
      <c r="J175" s="70">
        <f>'K-8'!I130</f>
        <v>0</v>
      </c>
      <c r="K175" s="70">
        <f>'K-8'!J130</f>
        <v>0</v>
      </c>
      <c r="L175" s="70">
        <f>'K-8'!K130</f>
        <v>0</v>
      </c>
      <c r="M175" s="129" t="str">
        <f>IF('K-8'!I205+'K-8'!J205+'K-8'!K205+'K-8'!M205&gt;=2,'K-8'!L130," ")</f>
        <v xml:space="preserve"> </v>
      </c>
      <c r="N175" s="70">
        <f>'K-8'!M130</f>
        <v>0</v>
      </c>
      <c r="O175" s="70"/>
      <c r="P175" s="71"/>
      <c r="Q175" s="302"/>
      <c r="R175" s="302"/>
      <c r="S175" s="303"/>
      <c r="T175" s="304"/>
      <c r="U175" s="302"/>
      <c r="V175" s="303"/>
      <c r="W175" s="305"/>
      <c r="X175" s="306"/>
      <c r="Y175" s="306"/>
      <c r="Z175" s="307"/>
    </row>
    <row r="176" spans="1:26" s="29" customFormat="1" ht="24" customHeight="1" x14ac:dyDescent="0.4">
      <c r="A176" s="68">
        <f>'Weekly Menus'!E16</f>
        <v>0</v>
      </c>
      <c r="B176" s="88"/>
      <c r="C176" s="108">
        <f>'K-8'!B131</f>
        <v>0</v>
      </c>
      <c r="D176" s="90"/>
      <c r="E176" s="91"/>
      <c r="F176" s="92"/>
      <c r="G176" s="69"/>
      <c r="H176" s="70">
        <f>'K-8'!E131+'K-8'!C131</f>
        <v>0</v>
      </c>
      <c r="I176" s="70">
        <f>'K-8'!G131+'K-8'!N131</f>
        <v>0</v>
      </c>
      <c r="J176" s="70">
        <f>'K-8'!I131</f>
        <v>0</v>
      </c>
      <c r="K176" s="70">
        <f>'K-8'!J131</f>
        <v>0</v>
      </c>
      <c r="L176" s="70">
        <f>'K-8'!K131</f>
        <v>0</v>
      </c>
      <c r="M176" s="129" t="str">
        <f>IF('K-8'!I205+'K-8'!J205+'K-8'!K205+'K-8'!M205&gt;=2,'K-8'!L131," ")</f>
        <v xml:space="preserve"> </v>
      </c>
      <c r="N176" s="70">
        <f>'K-8'!M131</f>
        <v>0</v>
      </c>
      <c r="O176" s="70"/>
      <c r="P176" s="71"/>
      <c r="Q176" s="302"/>
      <c r="R176" s="302"/>
      <c r="S176" s="303"/>
      <c r="T176" s="304"/>
      <c r="U176" s="302"/>
      <c r="V176" s="303"/>
      <c r="W176" s="305"/>
      <c r="X176" s="306"/>
      <c r="Y176" s="306"/>
      <c r="Z176" s="307"/>
    </row>
    <row r="177" spans="1:26" s="29" customFormat="1" ht="24" customHeight="1" x14ac:dyDescent="0.4">
      <c r="A177" s="68">
        <f>'Weekly Menus'!E17</f>
        <v>0</v>
      </c>
      <c r="B177" s="88"/>
      <c r="C177" s="108">
        <f>'K-8'!B132</f>
        <v>0</v>
      </c>
      <c r="D177" s="90"/>
      <c r="E177" s="91"/>
      <c r="F177" s="92"/>
      <c r="G177" s="69"/>
      <c r="H177" s="70">
        <f>'K-8'!E132+'K-8'!C132</f>
        <v>0</v>
      </c>
      <c r="I177" s="70">
        <f>'K-8'!G132+'K-8'!N132</f>
        <v>0</v>
      </c>
      <c r="J177" s="70">
        <f>'K-8'!I132</f>
        <v>0</v>
      </c>
      <c r="K177" s="70">
        <f>'K-8'!J132</f>
        <v>0</v>
      </c>
      <c r="L177" s="70">
        <f>'K-8'!K132</f>
        <v>0</v>
      </c>
      <c r="M177" s="129" t="str">
        <f>IF('K-8'!I205+'K-8'!J205+'K-8'!K205+'K-8'!M205&gt;=2,'K-8'!L132," ")</f>
        <v xml:space="preserve"> </v>
      </c>
      <c r="N177" s="70">
        <f>'K-8'!M132</f>
        <v>0</v>
      </c>
      <c r="O177" s="70"/>
      <c r="P177" s="71"/>
      <c r="Q177" s="302"/>
      <c r="R177" s="302"/>
      <c r="S177" s="303"/>
      <c r="T177" s="304"/>
      <c r="U177" s="302"/>
      <c r="V177" s="303"/>
      <c r="W177" s="323"/>
      <c r="X177" s="323"/>
      <c r="Y177" s="323"/>
      <c r="Z177" s="324"/>
    </row>
    <row r="178" spans="1:26" s="29" customFormat="1" ht="24" customHeight="1" x14ac:dyDescent="0.4">
      <c r="A178" s="68">
        <f>'Weekly Menus'!E18</f>
        <v>0</v>
      </c>
      <c r="B178" s="88"/>
      <c r="C178" s="108">
        <f>'K-8'!B133</f>
        <v>0</v>
      </c>
      <c r="D178" s="90"/>
      <c r="E178" s="91"/>
      <c r="F178" s="92"/>
      <c r="G178" s="69"/>
      <c r="H178" s="70">
        <f>'K-8'!E133+'K-8'!C133</f>
        <v>0</v>
      </c>
      <c r="I178" s="70">
        <f>'K-8'!G133+'K-8'!N133</f>
        <v>0</v>
      </c>
      <c r="J178" s="70">
        <f>'K-8'!I133</f>
        <v>0</v>
      </c>
      <c r="K178" s="70">
        <f>'K-8'!J133</f>
        <v>0</v>
      </c>
      <c r="L178" s="70">
        <f>'K-8'!K133</f>
        <v>0</v>
      </c>
      <c r="M178" s="129" t="str">
        <f>IF('K-8'!I205+'K-8'!J205+'K-8'!K205+'K-8'!M205&gt;=2,'K-8'!L133," ")</f>
        <v xml:space="preserve"> </v>
      </c>
      <c r="N178" s="70">
        <f>'K-8'!M133</f>
        <v>0</v>
      </c>
      <c r="O178" s="70"/>
      <c r="P178" s="71"/>
      <c r="Q178" s="302"/>
      <c r="R178" s="302"/>
      <c r="S178" s="303"/>
      <c r="T178" s="304"/>
      <c r="U178" s="302"/>
      <c r="V178" s="303"/>
      <c r="W178" s="323"/>
      <c r="X178" s="323"/>
      <c r="Y178" s="323"/>
      <c r="Z178" s="324"/>
    </row>
    <row r="179" spans="1:26" s="29" customFormat="1" ht="24" customHeight="1" x14ac:dyDescent="0.4">
      <c r="A179" s="68">
        <f>'Weekly Menus'!E19</f>
        <v>0</v>
      </c>
      <c r="B179" s="88"/>
      <c r="C179" s="108">
        <f>'K-8'!B134</f>
        <v>0</v>
      </c>
      <c r="D179" s="90"/>
      <c r="E179" s="91"/>
      <c r="F179" s="92"/>
      <c r="G179" s="69"/>
      <c r="H179" s="70">
        <f>'K-8'!E134+'K-8'!C134</f>
        <v>0</v>
      </c>
      <c r="I179" s="70">
        <f>'K-8'!G134+'K-8'!N134</f>
        <v>0</v>
      </c>
      <c r="J179" s="70">
        <f>'K-8'!I134</f>
        <v>0</v>
      </c>
      <c r="K179" s="70">
        <f>'K-8'!J134</f>
        <v>0</v>
      </c>
      <c r="L179" s="70">
        <f>'K-8'!K134</f>
        <v>0</v>
      </c>
      <c r="M179" s="129" t="str">
        <f>IF('K-8'!I205+'K-8'!J205+'K-8'!K205+'K-8'!M205&gt;=2,'K-8'!L134," ")</f>
        <v xml:space="preserve"> </v>
      </c>
      <c r="N179" s="70">
        <f>'K-8'!M134</f>
        <v>0</v>
      </c>
      <c r="O179" s="70"/>
      <c r="P179" s="71"/>
      <c r="Q179" s="302"/>
      <c r="R179" s="302"/>
      <c r="S179" s="303"/>
      <c r="T179" s="304"/>
      <c r="U179" s="302"/>
      <c r="V179" s="303"/>
      <c r="W179" s="323"/>
      <c r="X179" s="323"/>
      <c r="Y179" s="323"/>
      <c r="Z179" s="324"/>
    </row>
    <row r="180" spans="1:26" s="29" customFormat="1" ht="24" customHeight="1" x14ac:dyDescent="0.4">
      <c r="A180" s="68">
        <f>'Weekly Menus'!E20</f>
        <v>0</v>
      </c>
      <c r="B180" s="88"/>
      <c r="C180" s="108">
        <f>'K-8'!B135</f>
        <v>0</v>
      </c>
      <c r="D180" s="90"/>
      <c r="E180" s="91"/>
      <c r="F180" s="92"/>
      <c r="G180" s="69"/>
      <c r="H180" s="70">
        <f>'K-8'!E135+'K-8'!C135</f>
        <v>0</v>
      </c>
      <c r="I180" s="70">
        <f>'K-8'!G135+'K-8'!N135</f>
        <v>0</v>
      </c>
      <c r="J180" s="70">
        <f>'K-8'!I135</f>
        <v>0</v>
      </c>
      <c r="K180" s="70">
        <f>'K-8'!J135</f>
        <v>0</v>
      </c>
      <c r="L180" s="70">
        <f>'K-8'!K135</f>
        <v>0</v>
      </c>
      <c r="M180" s="129" t="str">
        <f>IF('K-8'!I205+'K-8'!J205+'K-8'!K205+'K-8'!M205&gt;=2,'K-8'!L135," ")</f>
        <v xml:space="preserve"> </v>
      </c>
      <c r="N180" s="70">
        <f>'K-8'!M135</f>
        <v>0</v>
      </c>
      <c r="O180" s="70"/>
      <c r="P180" s="71"/>
      <c r="Q180" s="302"/>
      <c r="R180" s="302"/>
      <c r="S180" s="303"/>
      <c r="T180" s="304"/>
      <c r="U180" s="302"/>
      <c r="V180" s="303"/>
      <c r="W180" s="323"/>
      <c r="X180" s="323"/>
      <c r="Y180" s="323"/>
      <c r="Z180" s="324"/>
    </row>
    <row r="181" spans="1:26" s="29" customFormat="1" ht="24" customHeight="1" x14ac:dyDescent="0.4">
      <c r="A181" s="68">
        <f>'Weekly Menus'!E21</f>
        <v>0</v>
      </c>
      <c r="B181" s="88"/>
      <c r="C181" s="108">
        <f>'K-8'!B136</f>
        <v>0</v>
      </c>
      <c r="D181" s="90"/>
      <c r="E181" s="91"/>
      <c r="F181" s="92"/>
      <c r="G181" s="69"/>
      <c r="H181" s="70">
        <f>'K-8'!E136+'K-8'!C136</f>
        <v>0</v>
      </c>
      <c r="I181" s="70">
        <f>'K-8'!G136+'K-8'!N136</f>
        <v>0</v>
      </c>
      <c r="J181" s="70">
        <f>'K-8'!I136</f>
        <v>0</v>
      </c>
      <c r="K181" s="70">
        <f>'K-8'!J136</f>
        <v>0</v>
      </c>
      <c r="L181" s="70">
        <f>'K-8'!K136</f>
        <v>0</v>
      </c>
      <c r="M181" s="129" t="str">
        <f>IF('K-8'!I205+'K-8'!J205+'K-8'!K205+'K-8'!M205&gt;=2,'K-8'!L136," ")</f>
        <v xml:space="preserve"> </v>
      </c>
      <c r="N181" s="70">
        <f>'K-8'!M136</f>
        <v>0</v>
      </c>
      <c r="O181" s="70"/>
      <c r="P181" s="71"/>
      <c r="Q181" s="302"/>
      <c r="R181" s="302"/>
      <c r="S181" s="303"/>
      <c r="T181" s="304"/>
      <c r="U181" s="302"/>
      <c r="V181" s="303"/>
      <c r="W181" s="323"/>
      <c r="X181" s="323"/>
      <c r="Y181" s="323"/>
      <c r="Z181" s="324"/>
    </row>
    <row r="182" spans="1:26" s="29" customFormat="1" ht="24" customHeight="1" x14ac:dyDescent="0.4">
      <c r="A182" s="68">
        <f>'Weekly Menus'!E22</f>
        <v>0</v>
      </c>
      <c r="B182" s="88"/>
      <c r="C182" s="108">
        <f>'K-8'!B137</f>
        <v>0</v>
      </c>
      <c r="D182" s="90"/>
      <c r="E182" s="91"/>
      <c r="F182" s="92"/>
      <c r="G182" s="69"/>
      <c r="H182" s="70">
        <f>'K-8'!E137+'K-8'!C137</f>
        <v>0</v>
      </c>
      <c r="I182" s="70">
        <f>'K-8'!G137+'K-8'!N137</f>
        <v>0</v>
      </c>
      <c r="J182" s="70">
        <f>'K-8'!I137</f>
        <v>0</v>
      </c>
      <c r="K182" s="70">
        <f>'K-8'!J137</f>
        <v>0</v>
      </c>
      <c r="L182" s="70">
        <f>'K-8'!K137</f>
        <v>0</v>
      </c>
      <c r="M182" s="129" t="str">
        <f>IF('K-8'!I205+'K-8'!J205+'K-8'!K205+'K-8'!M205&gt;=2,'K-8'!L137," ")</f>
        <v xml:space="preserve"> </v>
      </c>
      <c r="N182" s="70">
        <f>'K-8'!M137</f>
        <v>0</v>
      </c>
      <c r="O182" s="70"/>
      <c r="P182" s="71"/>
      <c r="Q182" s="302"/>
      <c r="R182" s="302"/>
      <c r="S182" s="303"/>
      <c r="T182" s="304"/>
      <c r="U182" s="302"/>
      <c r="V182" s="303"/>
      <c r="W182" s="323"/>
      <c r="X182" s="323"/>
      <c r="Y182" s="323"/>
      <c r="Z182" s="324"/>
    </row>
    <row r="183" spans="1:26" s="29" customFormat="1" ht="24" customHeight="1" x14ac:dyDescent="0.4">
      <c r="A183" s="68">
        <f>'Weekly Menus'!E23</f>
        <v>0</v>
      </c>
      <c r="B183" s="88"/>
      <c r="C183" s="108">
        <f>'K-8'!B138</f>
        <v>0</v>
      </c>
      <c r="D183" s="90"/>
      <c r="E183" s="91"/>
      <c r="F183" s="92"/>
      <c r="G183" s="69"/>
      <c r="H183" s="70">
        <f>'K-8'!E138+'K-8'!C138</f>
        <v>0</v>
      </c>
      <c r="I183" s="70">
        <f>'K-8'!G138+'K-8'!N138</f>
        <v>0</v>
      </c>
      <c r="J183" s="70">
        <f>'K-8'!I138</f>
        <v>0</v>
      </c>
      <c r="K183" s="70">
        <f>'K-8'!J138</f>
        <v>0</v>
      </c>
      <c r="L183" s="70">
        <f>'K-8'!K138</f>
        <v>0</v>
      </c>
      <c r="M183" s="129" t="str">
        <f>IF('K-8'!I205+'K-8'!J205+'K-8'!K205+'K-8'!M205&gt;=2,'K-8'!L138," ")</f>
        <v xml:space="preserve"> </v>
      </c>
      <c r="N183" s="70">
        <f>'K-8'!M138</f>
        <v>0</v>
      </c>
      <c r="O183" s="70"/>
      <c r="P183" s="71"/>
      <c r="Q183" s="302"/>
      <c r="R183" s="302"/>
      <c r="S183" s="303"/>
      <c r="T183" s="304"/>
      <c r="U183" s="302"/>
      <c r="V183" s="303"/>
      <c r="W183" s="323"/>
      <c r="X183" s="323"/>
      <c r="Y183" s="323"/>
      <c r="Z183" s="324"/>
    </row>
    <row r="184" spans="1:26" s="29" customFormat="1" ht="24" customHeight="1" x14ac:dyDescent="0.4">
      <c r="A184" s="68">
        <f>'Weekly Menus'!E24</f>
        <v>0</v>
      </c>
      <c r="B184" s="88"/>
      <c r="C184" s="108">
        <f>'K-8'!B139</f>
        <v>0</v>
      </c>
      <c r="D184" s="90"/>
      <c r="E184" s="91"/>
      <c r="F184" s="92"/>
      <c r="G184" s="69"/>
      <c r="H184" s="70">
        <f>'K-8'!E139+'K-8'!C139</f>
        <v>0</v>
      </c>
      <c r="I184" s="70">
        <f>'K-8'!G139+'K-8'!N139</f>
        <v>0</v>
      </c>
      <c r="J184" s="70">
        <f>'K-8'!I139</f>
        <v>0</v>
      </c>
      <c r="K184" s="70">
        <f>'K-8'!J139</f>
        <v>0</v>
      </c>
      <c r="L184" s="70">
        <f>'K-8'!K139</f>
        <v>0</v>
      </c>
      <c r="M184" s="129" t="str">
        <f>IF('K-8'!I205+'K-8'!J205+'K-8'!K205+'K-8'!M205&gt;=2,'K-8'!L139," ")</f>
        <v xml:space="preserve"> </v>
      </c>
      <c r="N184" s="70">
        <f>'K-8'!M139</f>
        <v>0</v>
      </c>
      <c r="O184" s="70"/>
      <c r="P184" s="71"/>
      <c r="Q184" s="302"/>
      <c r="R184" s="302"/>
      <c r="S184" s="303"/>
      <c r="T184" s="304"/>
      <c r="U184" s="302"/>
      <c r="V184" s="303"/>
      <c r="W184" s="323"/>
      <c r="X184" s="323"/>
      <c r="Y184" s="323"/>
      <c r="Z184" s="324"/>
    </row>
    <row r="185" spans="1:26" ht="24" customHeight="1" x14ac:dyDescent="0.4">
      <c r="A185" s="68">
        <f>'Weekly Menus'!E25</f>
        <v>0</v>
      </c>
      <c r="B185" s="88"/>
      <c r="C185" s="108">
        <f>'K-8'!B140</f>
        <v>0</v>
      </c>
      <c r="D185" s="90"/>
      <c r="E185" s="91"/>
      <c r="F185" s="92"/>
      <c r="G185" s="69"/>
      <c r="H185" s="70">
        <f>'K-8'!E140+'K-8'!C140</f>
        <v>0</v>
      </c>
      <c r="I185" s="70">
        <f>'K-8'!G140+'K-8'!N140</f>
        <v>0</v>
      </c>
      <c r="J185" s="70">
        <f>'K-8'!I140</f>
        <v>0</v>
      </c>
      <c r="K185" s="70">
        <f>'K-8'!J140</f>
        <v>0</v>
      </c>
      <c r="L185" s="70">
        <f>'K-8'!K140</f>
        <v>0</v>
      </c>
      <c r="M185" s="129" t="str">
        <f>IF('K-8'!I205+'K-8'!J205+'K-8'!K205+'K-8'!M205&gt;=2,'K-8'!L140," ")</f>
        <v xml:space="preserve"> </v>
      </c>
      <c r="N185" s="70">
        <f>'K-8'!M140</f>
        <v>0</v>
      </c>
      <c r="O185" s="70"/>
      <c r="P185" s="71"/>
      <c r="Q185" s="302"/>
      <c r="R185" s="302"/>
      <c r="S185" s="303"/>
      <c r="T185" s="304"/>
      <c r="U185" s="302"/>
      <c r="V185" s="303"/>
      <c r="W185" s="323"/>
      <c r="X185" s="323"/>
      <c r="Y185" s="323"/>
      <c r="Z185" s="324"/>
    </row>
    <row r="186" spans="1:26" ht="24" customHeight="1" thickBot="1" x14ac:dyDescent="0.45">
      <c r="A186" s="76">
        <f>'Weekly Menus'!E26</f>
        <v>0</v>
      </c>
      <c r="B186" s="89"/>
      <c r="C186" s="114">
        <f>'K-8'!B141</f>
        <v>0</v>
      </c>
      <c r="D186" s="93"/>
      <c r="E186" s="94"/>
      <c r="F186" s="95"/>
      <c r="G186" s="183"/>
      <c r="H186" s="184">
        <f>'K-8'!E141+'K-8'!C141</f>
        <v>0</v>
      </c>
      <c r="I186" s="184">
        <f>'K-8'!G141+'K-8'!N141</f>
        <v>0</v>
      </c>
      <c r="J186" s="184">
        <f>'K-8'!I141</f>
        <v>0</v>
      </c>
      <c r="K186" s="184">
        <f>'K-8'!J141</f>
        <v>0</v>
      </c>
      <c r="L186" s="184">
        <f>'K-8'!K141</f>
        <v>0</v>
      </c>
      <c r="M186" s="188" t="str">
        <f>IF('K-8'!I205+'K-8'!J205+'K-8'!K205+'K-8'!M205&gt;=2,'K-8'!L141," ")</f>
        <v xml:space="preserve"> </v>
      </c>
      <c r="N186" s="184">
        <f>'K-8'!M141</f>
        <v>0</v>
      </c>
      <c r="O186" s="184"/>
      <c r="P186" s="185"/>
      <c r="Q186" s="340"/>
      <c r="R186" s="340"/>
      <c r="S186" s="341"/>
      <c r="T186" s="342"/>
      <c r="U186" s="340"/>
      <c r="V186" s="341"/>
      <c r="W186" s="343"/>
      <c r="X186" s="343"/>
      <c r="Y186" s="343"/>
      <c r="Z186" s="344"/>
    </row>
    <row r="187" spans="1:26" ht="24" customHeight="1" x14ac:dyDescent="0.4">
      <c r="A187" s="325" t="s">
        <v>45</v>
      </c>
      <c r="B187" s="326"/>
      <c r="C187" s="326"/>
      <c r="D187" s="326"/>
      <c r="E187" s="326"/>
      <c r="F187" s="326"/>
      <c r="G187" s="186">
        <f>FLOOR(SUM(G167:G186), 0.25)</f>
        <v>0</v>
      </c>
      <c r="H187" s="186">
        <f>FLOOR(SUM(H167:H186), 0.25)</f>
        <v>0</v>
      </c>
      <c r="I187" s="186">
        <f>FLOOR(SUM(I167:I186), 0.125)</f>
        <v>0</v>
      </c>
      <c r="J187" s="186">
        <f t="shared" ref="J187:P187" si="8">FLOOR(SUM(J167:J186), 0.125)</f>
        <v>0</v>
      </c>
      <c r="K187" s="186">
        <f t="shared" si="8"/>
        <v>0</v>
      </c>
      <c r="L187" s="186">
        <f t="shared" si="8"/>
        <v>0</v>
      </c>
      <c r="M187" s="186">
        <f t="shared" si="8"/>
        <v>0</v>
      </c>
      <c r="N187" s="186">
        <f t="shared" si="8"/>
        <v>0</v>
      </c>
      <c r="O187" s="186">
        <f t="shared" si="8"/>
        <v>0</v>
      </c>
      <c r="P187" s="187">
        <f t="shared" si="8"/>
        <v>0</v>
      </c>
      <c r="Q187" s="327" t="s">
        <v>49</v>
      </c>
      <c r="R187" s="328"/>
      <c r="S187" s="328"/>
      <c r="T187" s="328"/>
      <c r="U187" s="328"/>
      <c r="V187" s="328"/>
      <c r="W187" s="328"/>
      <c r="X187" s="328"/>
      <c r="Y187" s="328"/>
      <c r="Z187" s="329"/>
    </row>
    <row r="188" spans="1:26" ht="24" customHeight="1" x14ac:dyDescent="0.4">
      <c r="A188" s="336" t="s">
        <v>44</v>
      </c>
      <c r="B188" s="337"/>
      <c r="C188" s="337"/>
      <c r="D188" s="337"/>
      <c r="E188" s="337"/>
      <c r="F188" s="337"/>
      <c r="G188" s="30"/>
      <c r="H188" s="30"/>
      <c r="I188" s="30"/>
      <c r="J188" s="30"/>
      <c r="K188" s="30"/>
      <c r="L188" s="30"/>
      <c r="M188" s="30"/>
      <c r="N188" s="30"/>
      <c r="O188" s="30"/>
      <c r="P188" s="113"/>
      <c r="Q188" s="330"/>
      <c r="R188" s="331"/>
      <c r="S188" s="331"/>
      <c r="T188" s="331"/>
      <c r="U188" s="331"/>
      <c r="V188" s="331"/>
      <c r="W188" s="331"/>
      <c r="X188" s="331"/>
      <c r="Y188" s="331"/>
      <c r="Z188" s="332"/>
    </row>
    <row r="189" spans="1:26" ht="24" customHeight="1" thickBot="1" x14ac:dyDescent="0.45">
      <c r="A189" s="338" t="s">
        <v>56</v>
      </c>
      <c r="B189" s="339"/>
      <c r="C189" s="339"/>
      <c r="D189" s="339"/>
      <c r="E189" s="339"/>
      <c r="F189" s="339"/>
      <c r="G189" s="72">
        <f>SUM(G35,G73,G111,G149,G187)</f>
        <v>0</v>
      </c>
      <c r="H189" s="72">
        <f t="shared" ref="H189:P189" si="9">SUM(H35,H73,H111,H149,H187)</f>
        <v>0</v>
      </c>
      <c r="I189" s="72">
        <f t="shared" si="9"/>
        <v>0</v>
      </c>
      <c r="J189" s="72">
        <f t="shared" si="9"/>
        <v>0</v>
      </c>
      <c r="K189" s="72">
        <f t="shared" si="9"/>
        <v>0</v>
      </c>
      <c r="L189" s="72">
        <f t="shared" si="9"/>
        <v>0</v>
      </c>
      <c r="M189" s="72">
        <f t="shared" si="9"/>
        <v>0</v>
      </c>
      <c r="N189" s="72">
        <f t="shared" si="9"/>
        <v>0</v>
      </c>
      <c r="O189" s="72">
        <f t="shared" si="9"/>
        <v>0</v>
      </c>
      <c r="P189" s="73">
        <f t="shared" si="9"/>
        <v>0</v>
      </c>
      <c r="Q189" s="333"/>
      <c r="R189" s="334"/>
      <c r="S189" s="334"/>
      <c r="T189" s="334"/>
      <c r="U189" s="334"/>
      <c r="V189" s="334"/>
      <c r="W189" s="334"/>
      <c r="X189" s="334"/>
      <c r="Y189" s="334"/>
      <c r="Z189" s="335"/>
    </row>
    <row r="191" spans="1:26" s="29" customFormat="1" ht="15" customHeight="1" thickBot="1" x14ac:dyDescent="0.45">
      <c r="A191" s="81"/>
      <c r="B191" s="82"/>
      <c r="C191" s="82"/>
      <c r="D191" s="83"/>
      <c r="E191" s="83"/>
      <c r="F191" s="81"/>
      <c r="G191" s="81"/>
      <c r="H191" s="82"/>
      <c r="I191" s="83"/>
      <c r="J191" s="83"/>
      <c r="K191" s="83"/>
      <c r="L191" s="60"/>
      <c r="M191" s="80"/>
      <c r="N191" s="80"/>
      <c r="O191" s="80"/>
      <c r="P191" s="80"/>
      <c r="Q191" s="80"/>
      <c r="R191" s="80"/>
      <c r="S191" s="80"/>
      <c r="T191" s="80"/>
      <c r="U191" s="80"/>
      <c r="V191" s="80"/>
      <c r="W191" s="80"/>
      <c r="X191" s="80"/>
      <c r="Y191" s="80"/>
      <c r="Z191" s="80"/>
    </row>
    <row r="192" spans="1:26" s="29" customFormat="1" ht="24.75" customHeight="1" x14ac:dyDescent="0.4">
      <c r="A192" s="236" t="s">
        <v>81</v>
      </c>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8"/>
    </row>
    <row r="193" spans="1:26" s="29" customFormat="1" ht="15" customHeight="1" x14ac:dyDescent="0.4">
      <c r="A193" s="42"/>
      <c r="B193" s="43"/>
      <c r="C193" s="43"/>
      <c r="D193" s="43"/>
      <c r="E193" s="43"/>
      <c r="F193" s="43"/>
      <c r="G193" s="43"/>
      <c r="H193" s="43"/>
      <c r="I193" s="43"/>
      <c r="J193" s="43"/>
      <c r="K193" s="43"/>
      <c r="L193" s="43"/>
      <c r="M193" s="43"/>
      <c r="N193" s="44"/>
      <c r="O193" s="44"/>
      <c r="P193" s="44"/>
      <c r="Q193" s="45"/>
      <c r="R193" s="45"/>
      <c r="S193" s="45"/>
      <c r="T193" s="45"/>
      <c r="U193" s="45"/>
      <c r="V193" s="45"/>
      <c r="W193" s="45"/>
      <c r="X193" s="45"/>
      <c r="Y193" s="45"/>
      <c r="Z193" s="46"/>
    </row>
    <row r="194" spans="1:26" s="29" customFormat="1" ht="15" customHeight="1" x14ac:dyDescent="0.4">
      <c r="A194" s="47" t="s">
        <v>54</v>
      </c>
      <c r="B194" s="85" t="s">
        <v>74</v>
      </c>
      <c r="C194" s="86"/>
      <c r="D194" s="87"/>
      <c r="E194" s="86"/>
      <c r="F194" s="49"/>
      <c r="G194" s="50"/>
      <c r="H194" s="50"/>
      <c r="I194" s="50"/>
      <c r="J194" s="50"/>
      <c r="K194" s="43"/>
      <c r="L194" s="43"/>
      <c r="M194" s="43"/>
      <c r="N194" s="44"/>
      <c r="O194" s="44"/>
      <c r="P194" s="44"/>
      <c r="Q194" s="50"/>
      <c r="R194" s="50"/>
      <c r="S194" s="50"/>
      <c r="T194" s="50"/>
      <c r="U194" s="50"/>
      <c r="V194" s="50"/>
      <c r="W194" s="50"/>
      <c r="X194" s="50"/>
      <c r="Y194" s="50"/>
      <c r="Z194" s="51"/>
    </row>
    <row r="195" spans="1:26" s="29" customFormat="1" ht="15" customHeight="1" x14ac:dyDescent="0.4">
      <c r="A195" s="47"/>
      <c r="B195" s="86"/>
      <c r="C195" s="86"/>
      <c r="D195" s="49"/>
      <c r="E195" s="49"/>
      <c r="F195" s="49"/>
      <c r="G195" s="49"/>
      <c r="H195" s="48"/>
      <c r="I195" s="49"/>
      <c r="J195" s="43"/>
      <c r="K195" s="43"/>
      <c r="L195" s="43"/>
      <c r="M195" s="43"/>
      <c r="N195" s="44"/>
      <c r="O195" s="44"/>
      <c r="P195" s="44"/>
      <c r="Q195" s="50"/>
      <c r="R195" s="50"/>
      <c r="S195" s="50"/>
      <c r="T195" s="50"/>
      <c r="U195" s="50"/>
      <c r="V195" s="50"/>
      <c r="W195" s="50"/>
      <c r="X195" s="50"/>
      <c r="Y195" s="50"/>
      <c r="Z195" s="51"/>
    </row>
    <row r="196" spans="1:26" s="29" customFormat="1" ht="15" customHeight="1" thickBot="1" x14ac:dyDescent="0.45">
      <c r="A196" s="47" t="s">
        <v>46</v>
      </c>
      <c r="B196" s="86"/>
      <c r="C196" s="86"/>
      <c r="D196" s="86"/>
      <c r="E196" s="49"/>
      <c r="F196" s="49"/>
      <c r="G196" s="49"/>
      <c r="H196" s="48"/>
      <c r="I196" s="49"/>
      <c r="J196" s="43"/>
      <c r="K196" s="43"/>
      <c r="L196" s="43"/>
      <c r="M196" s="43"/>
      <c r="N196" s="44"/>
      <c r="O196" s="44"/>
      <c r="P196" s="44"/>
      <c r="Q196" s="50"/>
      <c r="R196" s="50"/>
      <c r="S196" s="50"/>
      <c r="T196" s="50"/>
      <c r="U196" s="50"/>
      <c r="V196" s="50"/>
      <c r="W196" s="50"/>
      <c r="X196" s="50"/>
      <c r="Y196" s="50"/>
      <c r="Z196" s="51"/>
    </row>
    <row r="197" spans="1:26" s="29" customFormat="1" ht="15" customHeight="1" thickBot="1" x14ac:dyDescent="0.45">
      <c r="A197" s="47"/>
      <c r="B197" s="86"/>
      <c r="C197" s="86"/>
      <c r="D197" s="49"/>
      <c r="E197" s="239" t="s">
        <v>41</v>
      </c>
      <c r="F197" s="240"/>
      <c r="G197" s="240"/>
      <c r="H197" s="240"/>
      <c r="I197" s="240"/>
      <c r="J197" s="240"/>
      <c r="K197" s="240"/>
      <c r="L197" s="240"/>
      <c r="M197" s="241"/>
      <c r="N197" s="43"/>
      <c r="O197" s="43"/>
      <c r="P197" s="242" t="s">
        <v>43</v>
      </c>
      <c r="Q197" s="243"/>
      <c r="R197" s="243"/>
      <c r="S197" s="243"/>
      <c r="T197" s="243"/>
      <c r="U197" s="243"/>
      <c r="V197" s="243"/>
      <c r="W197" s="243"/>
      <c r="X197" s="244"/>
      <c r="Y197" s="50"/>
      <c r="Z197" s="51"/>
    </row>
    <row r="198" spans="1:26" s="29" customFormat="1" ht="15" customHeight="1" x14ac:dyDescent="0.45">
      <c r="A198" s="99" t="s">
        <v>47</v>
      </c>
      <c r="B198" s="100"/>
      <c r="C198" s="100"/>
      <c r="D198" s="102"/>
      <c r="E198" s="245"/>
      <c r="F198" s="246"/>
      <c r="G198" s="246"/>
      <c r="H198" s="249" t="s">
        <v>40</v>
      </c>
      <c r="I198" s="249"/>
      <c r="J198" s="251" t="s">
        <v>19</v>
      </c>
      <c r="K198" s="251"/>
      <c r="L198" s="251" t="s">
        <v>20</v>
      </c>
      <c r="M198" s="253"/>
      <c r="N198" s="53"/>
      <c r="O198" s="54"/>
      <c r="P198" s="255"/>
      <c r="Q198" s="256"/>
      <c r="R198" s="257"/>
      <c r="S198" s="261" t="s">
        <v>42</v>
      </c>
      <c r="T198" s="261"/>
      <c r="U198" s="261" t="s">
        <v>19</v>
      </c>
      <c r="V198" s="261"/>
      <c r="W198" s="261" t="s">
        <v>20</v>
      </c>
      <c r="X198" s="263"/>
      <c r="Y198" s="50"/>
      <c r="Z198" s="51"/>
    </row>
    <row r="199" spans="1:26" s="29" customFormat="1" ht="15" customHeight="1" x14ac:dyDescent="0.45">
      <c r="A199" s="99" t="s">
        <v>48</v>
      </c>
      <c r="B199" s="100"/>
      <c r="C199" s="100"/>
      <c r="D199" s="102"/>
      <c r="E199" s="247"/>
      <c r="F199" s="248"/>
      <c r="G199" s="248"/>
      <c r="H199" s="250"/>
      <c r="I199" s="250"/>
      <c r="J199" s="252"/>
      <c r="K199" s="252"/>
      <c r="L199" s="252"/>
      <c r="M199" s="254"/>
      <c r="N199" s="55"/>
      <c r="O199" s="55"/>
      <c r="P199" s="258"/>
      <c r="Q199" s="259"/>
      <c r="R199" s="260"/>
      <c r="S199" s="262"/>
      <c r="T199" s="262"/>
      <c r="U199" s="262"/>
      <c r="V199" s="262"/>
      <c r="W199" s="262"/>
      <c r="X199" s="264"/>
      <c r="Y199" s="50"/>
      <c r="Z199" s="51"/>
    </row>
    <row r="200" spans="1:26" s="29" customFormat="1" ht="15" customHeight="1" x14ac:dyDescent="0.4">
      <c r="A200" s="101"/>
      <c r="B200" s="86"/>
      <c r="C200" s="86"/>
      <c r="D200" s="86"/>
      <c r="E200" s="265" t="s">
        <v>37</v>
      </c>
      <c r="F200" s="266"/>
      <c r="G200" s="266"/>
      <c r="H200" s="267" t="s">
        <v>73</v>
      </c>
      <c r="I200" s="267"/>
      <c r="J200" s="268"/>
      <c r="K200" s="268"/>
      <c r="L200" s="269"/>
      <c r="M200" s="270"/>
      <c r="N200" s="55"/>
      <c r="O200" s="55"/>
      <c r="P200" s="271" t="s">
        <v>37</v>
      </c>
      <c r="Q200" s="272"/>
      <c r="R200" s="272"/>
      <c r="S200" s="267" t="s">
        <v>73</v>
      </c>
      <c r="T200" s="267"/>
      <c r="U200" s="273"/>
      <c r="V200" s="274"/>
      <c r="W200" s="273"/>
      <c r="X200" s="275"/>
      <c r="Y200" s="50"/>
      <c r="Z200" s="51"/>
    </row>
    <row r="201" spans="1:26" s="29" customFormat="1" ht="15" customHeight="1" x14ac:dyDescent="0.4">
      <c r="A201" s="103"/>
      <c r="B201" s="104"/>
      <c r="C201" s="104"/>
      <c r="D201" s="104"/>
      <c r="E201" s="265" t="s">
        <v>38</v>
      </c>
      <c r="F201" s="266"/>
      <c r="G201" s="266"/>
      <c r="H201" s="286"/>
      <c r="I201" s="286"/>
      <c r="J201" s="268"/>
      <c r="K201" s="268"/>
      <c r="L201" s="269"/>
      <c r="M201" s="270"/>
      <c r="N201" s="55"/>
      <c r="O201" s="55"/>
      <c r="P201" s="271" t="s">
        <v>38</v>
      </c>
      <c r="Q201" s="272"/>
      <c r="R201" s="272"/>
      <c r="S201" s="288"/>
      <c r="T201" s="289"/>
      <c r="U201" s="273"/>
      <c r="V201" s="274"/>
      <c r="W201" s="273"/>
      <c r="X201" s="275"/>
      <c r="Y201" s="50"/>
      <c r="Z201" s="51"/>
    </row>
    <row r="202" spans="1:26" s="29" customFormat="1" ht="15" customHeight="1" thickBot="1" x14ac:dyDescent="0.45">
      <c r="A202" s="103"/>
      <c r="B202" s="104"/>
      <c r="C202" s="104"/>
      <c r="D202" s="104"/>
      <c r="E202" s="276" t="s">
        <v>39</v>
      </c>
      <c r="F202" s="277"/>
      <c r="G202" s="277"/>
      <c r="H202" s="287"/>
      <c r="I202" s="287"/>
      <c r="J202" s="278"/>
      <c r="K202" s="278"/>
      <c r="L202" s="279"/>
      <c r="M202" s="280"/>
      <c r="N202" s="55"/>
      <c r="O202" s="55"/>
      <c r="P202" s="281" t="s">
        <v>39</v>
      </c>
      <c r="Q202" s="282"/>
      <c r="R202" s="282"/>
      <c r="S202" s="290"/>
      <c r="T202" s="291"/>
      <c r="U202" s="283"/>
      <c r="V202" s="284"/>
      <c r="W202" s="283"/>
      <c r="X202" s="285"/>
      <c r="Y202" s="50"/>
      <c r="Z202" s="51"/>
    </row>
    <row r="203" spans="1:26" s="29" customFormat="1" ht="15" customHeight="1" thickBot="1" x14ac:dyDescent="0.45">
      <c r="A203" s="105"/>
      <c r="B203" s="106"/>
      <c r="C203" s="106"/>
      <c r="D203" s="106"/>
      <c r="E203" s="58"/>
      <c r="F203" s="58"/>
      <c r="G203" s="58"/>
      <c r="H203" s="58"/>
      <c r="I203" s="58"/>
      <c r="J203" s="58"/>
      <c r="K203" s="58"/>
      <c r="L203" s="59"/>
      <c r="M203" s="59"/>
      <c r="N203" s="60"/>
      <c r="O203" s="60"/>
      <c r="P203" s="60"/>
      <c r="Q203" s="50"/>
      <c r="R203" s="50"/>
      <c r="S203" s="50"/>
      <c r="T203" s="50"/>
      <c r="U203" s="50"/>
      <c r="V203" s="50"/>
      <c r="W203" s="50"/>
      <c r="X203" s="50"/>
      <c r="Y203" s="50"/>
      <c r="Z203" s="51"/>
    </row>
    <row r="204" spans="1:26" s="29" customFormat="1" ht="15" customHeight="1" x14ac:dyDescent="0.4">
      <c r="A204" s="308" t="s">
        <v>57</v>
      </c>
      <c r="B204" s="310" t="s">
        <v>21</v>
      </c>
      <c r="C204" s="312" t="s">
        <v>31</v>
      </c>
      <c r="D204" s="314" t="s">
        <v>29</v>
      </c>
      <c r="E204" s="249"/>
      <c r="F204" s="315"/>
      <c r="G204" s="316" t="s">
        <v>32</v>
      </c>
      <c r="H204" s="317"/>
      <c r="I204" s="317"/>
      <c r="J204" s="317"/>
      <c r="K204" s="317"/>
      <c r="L204" s="317"/>
      <c r="M204" s="317"/>
      <c r="N204" s="317"/>
      <c r="O204" s="317"/>
      <c r="P204" s="318"/>
      <c r="Q204" s="319" t="s">
        <v>22</v>
      </c>
      <c r="R204" s="293"/>
      <c r="S204" s="320"/>
      <c r="T204" s="292" t="s">
        <v>23</v>
      </c>
      <c r="U204" s="293"/>
      <c r="V204" s="294"/>
      <c r="W204" s="298" t="s">
        <v>24</v>
      </c>
      <c r="X204" s="249"/>
      <c r="Y204" s="249"/>
      <c r="Z204" s="299"/>
    </row>
    <row r="205" spans="1:26" s="29" customFormat="1" ht="75" customHeight="1" x14ac:dyDescent="0.4">
      <c r="A205" s="309"/>
      <c r="B205" s="311"/>
      <c r="C205" s="313"/>
      <c r="D205" s="61" t="s">
        <v>25</v>
      </c>
      <c r="E205" s="62" t="s">
        <v>26</v>
      </c>
      <c r="F205" s="63" t="s">
        <v>27</v>
      </c>
      <c r="G205" s="64" t="s">
        <v>0</v>
      </c>
      <c r="H205" s="65" t="s">
        <v>1</v>
      </c>
      <c r="I205" s="65" t="s">
        <v>2</v>
      </c>
      <c r="J205" s="66" t="s">
        <v>33</v>
      </c>
      <c r="K205" s="66" t="s">
        <v>34</v>
      </c>
      <c r="L205" s="66" t="s">
        <v>3</v>
      </c>
      <c r="M205" s="66" t="s">
        <v>4</v>
      </c>
      <c r="N205" s="66" t="s">
        <v>5</v>
      </c>
      <c r="O205" s="66" t="s">
        <v>35</v>
      </c>
      <c r="P205" s="67" t="s">
        <v>36</v>
      </c>
      <c r="Q205" s="321"/>
      <c r="R205" s="296"/>
      <c r="S205" s="322"/>
      <c r="T205" s="295"/>
      <c r="U205" s="296"/>
      <c r="V205" s="297"/>
      <c r="W205" s="300"/>
      <c r="X205" s="250"/>
      <c r="Y205" s="250"/>
      <c r="Z205" s="301"/>
    </row>
    <row r="206" spans="1:26" s="29" customFormat="1" ht="24" customHeight="1" x14ac:dyDescent="0.4">
      <c r="A206" s="68">
        <f>'Weekly Menus'!F7</f>
        <v>0</v>
      </c>
      <c r="B206" s="88"/>
      <c r="C206" s="108">
        <f>'K-8'!B151</f>
        <v>0</v>
      </c>
      <c r="D206" s="90"/>
      <c r="E206" s="91"/>
      <c r="F206" s="92"/>
      <c r="G206" s="69"/>
      <c r="H206" s="70">
        <f>'K-8'!E151+'K-8'!C151</f>
        <v>0</v>
      </c>
      <c r="I206" s="70">
        <f>'K-8'!G151+'K-8'!N151</f>
        <v>0</v>
      </c>
      <c r="J206" s="70">
        <f>'K-8'!I151</f>
        <v>0</v>
      </c>
      <c r="K206" s="70">
        <f>'K-8'!J151</f>
        <v>0</v>
      </c>
      <c r="L206" s="70">
        <f>'K-8'!K151</f>
        <v>0</v>
      </c>
      <c r="M206" s="129" t="str">
        <f>IF('K-8'!I205+'K-8'!J205+'K-8'!K205+'K-8'!M205&gt;=2,'K-8'!L151," ")</f>
        <v xml:space="preserve"> </v>
      </c>
      <c r="N206" s="70">
        <f>'K-8'!M151</f>
        <v>0</v>
      </c>
      <c r="O206" s="70"/>
      <c r="P206" s="71"/>
      <c r="Q206" s="302"/>
      <c r="R206" s="302"/>
      <c r="S206" s="303"/>
      <c r="T206" s="304"/>
      <c r="U206" s="302"/>
      <c r="V206" s="303"/>
      <c r="W206" s="305"/>
      <c r="X206" s="306"/>
      <c r="Y206" s="306"/>
      <c r="Z206" s="307"/>
    </row>
    <row r="207" spans="1:26" s="29" customFormat="1" ht="24" customHeight="1" x14ac:dyDescent="0.4">
      <c r="A207" s="68">
        <f>'Weekly Menus'!F8</f>
        <v>0</v>
      </c>
      <c r="B207" s="88"/>
      <c r="C207" s="108">
        <f>'K-8'!B152</f>
        <v>0</v>
      </c>
      <c r="D207" s="90"/>
      <c r="E207" s="91"/>
      <c r="F207" s="92"/>
      <c r="G207" s="69"/>
      <c r="H207" s="70">
        <f>'K-8'!E152+'K-8'!C152</f>
        <v>0</v>
      </c>
      <c r="I207" s="70">
        <f>'K-8'!G152+'K-8'!N152</f>
        <v>0</v>
      </c>
      <c r="J207" s="70">
        <f>'K-8'!I152</f>
        <v>0</v>
      </c>
      <c r="K207" s="70">
        <f>'K-8'!J152</f>
        <v>0</v>
      </c>
      <c r="L207" s="70">
        <f>'K-8'!K152</f>
        <v>0</v>
      </c>
      <c r="M207" s="129" t="str">
        <f>IF('K-8'!I205+'K-8'!J205+'K-8'!K205+'K-8'!M205&gt;=2,'K-8'!L152," ")</f>
        <v xml:space="preserve"> </v>
      </c>
      <c r="N207" s="70">
        <f>'K-8'!M152</f>
        <v>0</v>
      </c>
      <c r="O207" s="70"/>
      <c r="P207" s="71"/>
      <c r="Q207" s="302"/>
      <c r="R207" s="302"/>
      <c r="S207" s="303"/>
      <c r="T207" s="304"/>
      <c r="U207" s="302"/>
      <c r="V207" s="303"/>
      <c r="W207" s="305"/>
      <c r="X207" s="306"/>
      <c r="Y207" s="306"/>
      <c r="Z207" s="307"/>
    </row>
    <row r="208" spans="1:26" s="29" customFormat="1" ht="24" customHeight="1" x14ac:dyDescent="0.4">
      <c r="A208" s="68">
        <f>'Weekly Menus'!F9</f>
        <v>0</v>
      </c>
      <c r="B208" s="88"/>
      <c r="C208" s="108">
        <f>'K-8'!B153</f>
        <v>0</v>
      </c>
      <c r="D208" s="90"/>
      <c r="E208" s="91"/>
      <c r="F208" s="92"/>
      <c r="G208" s="69"/>
      <c r="H208" s="70">
        <f>'K-8'!E153+'K-8'!C153</f>
        <v>0</v>
      </c>
      <c r="I208" s="70">
        <f>'K-8'!G153+'K-8'!N153</f>
        <v>0</v>
      </c>
      <c r="J208" s="70">
        <f>'K-8'!I153</f>
        <v>0</v>
      </c>
      <c r="K208" s="70">
        <f>'K-8'!J153</f>
        <v>0</v>
      </c>
      <c r="L208" s="70">
        <f>'K-8'!K153</f>
        <v>0</v>
      </c>
      <c r="M208" s="129" t="str">
        <f>IF('K-8'!I205+'K-8'!J205+'K-8'!K205+'K-8'!M205&gt;=2,'K-8'!L153," ")</f>
        <v xml:space="preserve"> </v>
      </c>
      <c r="N208" s="70">
        <f>'K-8'!M153</f>
        <v>0</v>
      </c>
      <c r="O208" s="70"/>
      <c r="P208" s="71"/>
      <c r="Q208" s="302"/>
      <c r="R208" s="302"/>
      <c r="S208" s="303"/>
      <c r="T208" s="304"/>
      <c r="U208" s="302"/>
      <c r="V208" s="303"/>
      <c r="W208" s="305"/>
      <c r="X208" s="306"/>
      <c r="Y208" s="306"/>
      <c r="Z208" s="307"/>
    </row>
    <row r="209" spans="1:26" s="29" customFormat="1" ht="24" customHeight="1" x14ac:dyDescent="0.4">
      <c r="A209" s="68">
        <f>'Weekly Menus'!F10</f>
        <v>0</v>
      </c>
      <c r="B209" s="88"/>
      <c r="C209" s="108">
        <f>'K-8'!B154</f>
        <v>0</v>
      </c>
      <c r="D209" s="90"/>
      <c r="E209" s="91"/>
      <c r="F209" s="92"/>
      <c r="G209" s="69"/>
      <c r="H209" s="70">
        <f>'K-8'!E154+'K-8'!C154</f>
        <v>0</v>
      </c>
      <c r="I209" s="70">
        <f>'K-8'!G154+'K-8'!N154</f>
        <v>0</v>
      </c>
      <c r="J209" s="70">
        <f>'K-8'!I154</f>
        <v>0</v>
      </c>
      <c r="K209" s="70">
        <f>'K-8'!J154</f>
        <v>0</v>
      </c>
      <c r="L209" s="70">
        <f>'K-8'!K154</f>
        <v>0</v>
      </c>
      <c r="M209" s="129" t="str">
        <f>IF('K-8'!I205+'K-8'!J205+'K-8'!K205+'K-8'!M205&gt;=2,'K-8'!L154," ")</f>
        <v xml:space="preserve"> </v>
      </c>
      <c r="N209" s="70">
        <f>'K-8'!M154</f>
        <v>0</v>
      </c>
      <c r="O209" s="70"/>
      <c r="P209" s="71"/>
      <c r="Q209" s="302"/>
      <c r="R209" s="302"/>
      <c r="S209" s="303"/>
      <c r="T209" s="304"/>
      <c r="U209" s="302"/>
      <c r="V209" s="303"/>
      <c r="W209" s="305"/>
      <c r="X209" s="306"/>
      <c r="Y209" s="306"/>
      <c r="Z209" s="307"/>
    </row>
    <row r="210" spans="1:26" s="29" customFormat="1" ht="24" customHeight="1" x14ac:dyDescent="0.4">
      <c r="A210" s="68">
        <f>'Weekly Menus'!F11</f>
        <v>0</v>
      </c>
      <c r="B210" s="88"/>
      <c r="C210" s="108">
        <f>'K-8'!B155</f>
        <v>0</v>
      </c>
      <c r="D210" s="90"/>
      <c r="E210" s="91"/>
      <c r="F210" s="92"/>
      <c r="G210" s="69"/>
      <c r="H210" s="70">
        <f>'K-8'!E155+'K-8'!C155</f>
        <v>0</v>
      </c>
      <c r="I210" s="70">
        <f>'K-8'!G155+'K-8'!N155</f>
        <v>0</v>
      </c>
      <c r="J210" s="70">
        <f>'K-8'!I155</f>
        <v>0</v>
      </c>
      <c r="K210" s="70">
        <f>'K-8'!J155</f>
        <v>0</v>
      </c>
      <c r="L210" s="70">
        <f>'K-8'!K155</f>
        <v>0</v>
      </c>
      <c r="M210" s="129" t="str">
        <f>IF('K-8'!I205+'K-8'!J205+'K-8'!K205+'K-8'!M205&gt;=2,'K-8'!L155," ")</f>
        <v xml:space="preserve"> </v>
      </c>
      <c r="N210" s="70">
        <f>'K-8'!M155</f>
        <v>0</v>
      </c>
      <c r="O210" s="70"/>
      <c r="P210" s="71"/>
      <c r="Q210" s="302"/>
      <c r="R210" s="302"/>
      <c r="S210" s="303"/>
      <c r="T210" s="304"/>
      <c r="U210" s="302"/>
      <c r="V210" s="303"/>
      <c r="W210" s="305"/>
      <c r="X210" s="306"/>
      <c r="Y210" s="306"/>
      <c r="Z210" s="307"/>
    </row>
    <row r="211" spans="1:26" s="29" customFormat="1" ht="24" customHeight="1" x14ac:dyDescent="0.4">
      <c r="A211" s="68">
        <f>'Weekly Menus'!F12</f>
        <v>0</v>
      </c>
      <c r="B211" s="88"/>
      <c r="C211" s="108">
        <f>'K-8'!B156</f>
        <v>0</v>
      </c>
      <c r="D211" s="90"/>
      <c r="E211" s="91"/>
      <c r="F211" s="92"/>
      <c r="G211" s="69"/>
      <c r="H211" s="70">
        <f>'K-8'!E156+'K-8'!C156</f>
        <v>0</v>
      </c>
      <c r="I211" s="70">
        <f>'K-8'!G156+'K-8'!N156</f>
        <v>0</v>
      </c>
      <c r="J211" s="70">
        <f>'K-8'!I156</f>
        <v>0</v>
      </c>
      <c r="K211" s="70">
        <f>'K-8'!J156</f>
        <v>0</v>
      </c>
      <c r="L211" s="70">
        <f>'K-8'!K156</f>
        <v>0</v>
      </c>
      <c r="M211" s="129" t="str">
        <f>IF('K-8'!I205+'K-8'!J205+'K-8'!K205+'K-8'!M205&gt;=2,'K-8'!L156," ")</f>
        <v xml:space="preserve"> </v>
      </c>
      <c r="N211" s="70">
        <f>'K-8'!M156</f>
        <v>0</v>
      </c>
      <c r="O211" s="70"/>
      <c r="P211" s="71"/>
      <c r="Q211" s="302"/>
      <c r="R211" s="302"/>
      <c r="S211" s="303"/>
      <c r="T211" s="304"/>
      <c r="U211" s="302"/>
      <c r="V211" s="303"/>
      <c r="W211" s="305"/>
      <c r="X211" s="306"/>
      <c r="Y211" s="306"/>
      <c r="Z211" s="307"/>
    </row>
    <row r="212" spans="1:26" s="29" customFormat="1" ht="24" customHeight="1" x14ac:dyDescent="0.4">
      <c r="A212" s="68">
        <f>'Weekly Menus'!F13</f>
        <v>0</v>
      </c>
      <c r="B212" s="88"/>
      <c r="C212" s="108">
        <f>'K-8'!B157</f>
        <v>0</v>
      </c>
      <c r="D212" s="90"/>
      <c r="E212" s="91"/>
      <c r="F212" s="92"/>
      <c r="G212" s="69"/>
      <c r="H212" s="70">
        <f>'K-8'!E157+'K-8'!C157</f>
        <v>0</v>
      </c>
      <c r="I212" s="70">
        <f>'K-8'!G157+'K-8'!N157</f>
        <v>0</v>
      </c>
      <c r="J212" s="70">
        <f>'K-8'!I157</f>
        <v>0</v>
      </c>
      <c r="K212" s="70">
        <f>'K-8'!J157</f>
        <v>0</v>
      </c>
      <c r="L212" s="70">
        <f>'K-8'!K157</f>
        <v>0</v>
      </c>
      <c r="M212" s="129" t="str">
        <f>IF('K-8'!I205+'K-8'!J205+'K-8'!K205+'K-8'!M205&gt;=2,'K-8'!L157," ")</f>
        <v xml:space="preserve"> </v>
      </c>
      <c r="N212" s="70">
        <f>'K-8'!M157</f>
        <v>0</v>
      </c>
      <c r="O212" s="70"/>
      <c r="P212" s="71"/>
      <c r="Q212" s="302"/>
      <c r="R212" s="302"/>
      <c r="S212" s="303"/>
      <c r="T212" s="304"/>
      <c r="U212" s="302"/>
      <c r="V212" s="303"/>
      <c r="W212" s="305"/>
      <c r="X212" s="306"/>
      <c r="Y212" s="306"/>
      <c r="Z212" s="307"/>
    </row>
    <row r="213" spans="1:26" s="29" customFormat="1" ht="24" customHeight="1" x14ac:dyDescent="0.4">
      <c r="A213" s="68">
        <f>'Weekly Menus'!F14</f>
        <v>0</v>
      </c>
      <c r="B213" s="88"/>
      <c r="C213" s="108">
        <f>'K-8'!B158</f>
        <v>0</v>
      </c>
      <c r="D213" s="90"/>
      <c r="E213" s="91"/>
      <c r="F213" s="92"/>
      <c r="G213" s="69"/>
      <c r="H213" s="70">
        <f>'K-8'!E158+'K-8'!C158</f>
        <v>0</v>
      </c>
      <c r="I213" s="70">
        <f>'K-8'!G158+'K-8'!N158</f>
        <v>0</v>
      </c>
      <c r="J213" s="70">
        <f>'K-8'!I158</f>
        <v>0</v>
      </c>
      <c r="K213" s="70">
        <f>'K-8'!J158</f>
        <v>0</v>
      </c>
      <c r="L213" s="70">
        <f>'K-8'!K158</f>
        <v>0</v>
      </c>
      <c r="M213" s="129" t="str">
        <f>IF('K-8'!I205+'K-8'!J205+'K-8'!K205+'K-8'!M205&gt;=2,'K-8'!L158," ")</f>
        <v xml:space="preserve"> </v>
      </c>
      <c r="N213" s="70">
        <f>'K-8'!M158</f>
        <v>0</v>
      </c>
      <c r="O213" s="70"/>
      <c r="P213" s="71"/>
      <c r="Q213" s="302"/>
      <c r="R213" s="302"/>
      <c r="S213" s="303"/>
      <c r="T213" s="304"/>
      <c r="U213" s="302"/>
      <c r="V213" s="303"/>
      <c r="W213" s="305"/>
      <c r="X213" s="306"/>
      <c r="Y213" s="306"/>
      <c r="Z213" s="307"/>
    </row>
    <row r="214" spans="1:26" s="29" customFormat="1" ht="24" customHeight="1" x14ac:dyDescent="0.4">
      <c r="A214" s="68">
        <f>'Weekly Menus'!F15</f>
        <v>0</v>
      </c>
      <c r="B214" s="88"/>
      <c r="C214" s="108">
        <f>'K-8'!B159</f>
        <v>0</v>
      </c>
      <c r="D214" s="90"/>
      <c r="E214" s="91"/>
      <c r="F214" s="92"/>
      <c r="G214" s="69"/>
      <c r="H214" s="70">
        <f>'K-8'!E159+'K-8'!C159</f>
        <v>0</v>
      </c>
      <c r="I214" s="70">
        <f>'K-8'!G159+'K-8'!N159</f>
        <v>0</v>
      </c>
      <c r="J214" s="70">
        <f>'K-8'!I159</f>
        <v>0</v>
      </c>
      <c r="K214" s="70">
        <f>'K-8'!J159</f>
        <v>0</v>
      </c>
      <c r="L214" s="70">
        <f>'K-8'!K159</f>
        <v>0</v>
      </c>
      <c r="M214" s="129" t="str">
        <f>IF('K-8'!I205+'K-8'!J205+'K-8'!K205+'K-8'!M205&gt;=2,'K-8'!L159," ")</f>
        <v xml:space="preserve"> </v>
      </c>
      <c r="N214" s="70">
        <f>'K-8'!M159</f>
        <v>0</v>
      </c>
      <c r="O214" s="70"/>
      <c r="P214" s="71"/>
      <c r="Q214" s="302"/>
      <c r="R214" s="302"/>
      <c r="S214" s="303"/>
      <c r="T214" s="304"/>
      <c r="U214" s="302"/>
      <c r="V214" s="303"/>
      <c r="W214" s="305"/>
      <c r="X214" s="306"/>
      <c r="Y214" s="306"/>
      <c r="Z214" s="307"/>
    </row>
    <row r="215" spans="1:26" s="29" customFormat="1" ht="24" customHeight="1" x14ac:dyDescent="0.4">
      <c r="A215" s="68">
        <f>'Weekly Menus'!F16</f>
        <v>0</v>
      </c>
      <c r="B215" s="88"/>
      <c r="C215" s="108">
        <f>'K-8'!B160</f>
        <v>0</v>
      </c>
      <c r="D215" s="90"/>
      <c r="E215" s="91"/>
      <c r="F215" s="92"/>
      <c r="G215" s="69"/>
      <c r="H215" s="70">
        <f>'K-8'!E160+'K-8'!C160</f>
        <v>0</v>
      </c>
      <c r="I215" s="70">
        <f>'K-8'!G160+'K-8'!N160</f>
        <v>0</v>
      </c>
      <c r="J215" s="70">
        <f>'K-8'!I160</f>
        <v>0</v>
      </c>
      <c r="K215" s="70">
        <f>'K-8'!J160</f>
        <v>0</v>
      </c>
      <c r="L215" s="70">
        <f>'K-8'!K160</f>
        <v>0</v>
      </c>
      <c r="M215" s="129" t="str">
        <f>IF('K-8'!I205+'K-8'!J205+'K-8'!K205+'K-8'!M205&gt;=2,'K-8'!L160," ")</f>
        <v xml:space="preserve"> </v>
      </c>
      <c r="N215" s="70">
        <f>'K-8'!M160</f>
        <v>0</v>
      </c>
      <c r="O215" s="70"/>
      <c r="P215" s="71"/>
      <c r="Q215" s="302"/>
      <c r="R215" s="302"/>
      <c r="S215" s="303"/>
      <c r="T215" s="304"/>
      <c r="U215" s="302"/>
      <c r="V215" s="303"/>
      <c r="W215" s="305"/>
      <c r="X215" s="306"/>
      <c r="Y215" s="306"/>
      <c r="Z215" s="307"/>
    </row>
    <row r="216" spans="1:26" s="29" customFormat="1" ht="24" customHeight="1" x14ac:dyDescent="0.4">
      <c r="A216" s="68">
        <f>'Weekly Menus'!F17</f>
        <v>0</v>
      </c>
      <c r="B216" s="88"/>
      <c r="C216" s="108">
        <f>'K-8'!B161</f>
        <v>0</v>
      </c>
      <c r="D216" s="90"/>
      <c r="E216" s="91"/>
      <c r="F216" s="92"/>
      <c r="G216" s="69"/>
      <c r="H216" s="70">
        <f>'K-8'!E161+'K-8'!C161</f>
        <v>0</v>
      </c>
      <c r="I216" s="70">
        <f>'K-8'!G161+'K-8'!N161</f>
        <v>0</v>
      </c>
      <c r="J216" s="70">
        <f>'K-8'!I161</f>
        <v>0</v>
      </c>
      <c r="K216" s="70">
        <f>'K-8'!J161</f>
        <v>0</v>
      </c>
      <c r="L216" s="70">
        <f>'K-8'!K161</f>
        <v>0</v>
      </c>
      <c r="M216" s="129" t="str">
        <f>IF('K-8'!I205+'K-8'!J205+'K-8'!K205+'K-8'!M205&gt;=2,'K-8'!L161," ")</f>
        <v xml:space="preserve"> </v>
      </c>
      <c r="N216" s="70">
        <f>'K-8'!M161</f>
        <v>0</v>
      </c>
      <c r="O216" s="70"/>
      <c r="P216" s="71"/>
      <c r="Q216" s="302"/>
      <c r="R216" s="302"/>
      <c r="S216" s="303"/>
      <c r="T216" s="304"/>
      <c r="U216" s="302"/>
      <c r="V216" s="303"/>
      <c r="W216" s="323"/>
      <c r="X216" s="323"/>
      <c r="Y216" s="323"/>
      <c r="Z216" s="324"/>
    </row>
    <row r="217" spans="1:26" s="29" customFormat="1" ht="24" customHeight="1" x14ac:dyDescent="0.4">
      <c r="A217" s="68">
        <f>'Weekly Menus'!F18</f>
        <v>0</v>
      </c>
      <c r="B217" s="88"/>
      <c r="C217" s="108">
        <f>'K-8'!B162</f>
        <v>0</v>
      </c>
      <c r="D217" s="90"/>
      <c r="E217" s="91"/>
      <c r="F217" s="92"/>
      <c r="G217" s="69"/>
      <c r="H217" s="70">
        <f>'K-8'!E162+'K-8'!C162</f>
        <v>0</v>
      </c>
      <c r="I217" s="70">
        <f>'K-8'!G162+'K-8'!N162</f>
        <v>0</v>
      </c>
      <c r="J217" s="70">
        <f>'K-8'!I162</f>
        <v>0</v>
      </c>
      <c r="K217" s="70">
        <f>'K-8'!J162</f>
        <v>0</v>
      </c>
      <c r="L217" s="70">
        <f>'K-8'!K162</f>
        <v>0</v>
      </c>
      <c r="M217" s="129" t="str">
        <f>IF('K-8'!I205+'K-8'!J205+'K-8'!K205+'K-8'!M205&gt;=2,'K-8'!L162," ")</f>
        <v xml:space="preserve"> </v>
      </c>
      <c r="N217" s="70">
        <f>'K-8'!M162</f>
        <v>0</v>
      </c>
      <c r="O217" s="70"/>
      <c r="P217" s="71"/>
      <c r="Q217" s="302"/>
      <c r="R217" s="302"/>
      <c r="S217" s="303"/>
      <c r="T217" s="304"/>
      <c r="U217" s="302"/>
      <c r="V217" s="303"/>
      <c r="W217" s="323"/>
      <c r="X217" s="323"/>
      <c r="Y217" s="323"/>
      <c r="Z217" s="324"/>
    </row>
    <row r="218" spans="1:26" s="29" customFormat="1" ht="24" customHeight="1" x14ac:dyDescent="0.4">
      <c r="A218" s="68">
        <f>'Weekly Menus'!F19</f>
        <v>0</v>
      </c>
      <c r="B218" s="88"/>
      <c r="C218" s="108">
        <f>'K-8'!B163</f>
        <v>0</v>
      </c>
      <c r="D218" s="90"/>
      <c r="E218" s="91"/>
      <c r="F218" s="92"/>
      <c r="G218" s="69"/>
      <c r="H218" s="70">
        <f>'K-8'!E163+'K-8'!C163</f>
        <v>0</v>
      </c>
      <c r="I218" s="70">
        <f>'K-8'!G163+'K-8'!N163</f>
        <v>0</v>
      </c>
      <c r="J218" s="70">
        <f>'K-8'!I163</f>
        <v>0</v>
      </c>
      <c r="K218" s="70">
        <f>'K-8'!J163</f>
        <v>0</v>
      </c>
      <c r="L218" s="70">
        <f>'K-8'!K163</f>
        <v>0</v>
      </c>
      <c r="M218" s="129" t="str">
        <f>IF('K-8'!I205+'K-8'!J205+'K-8'!K205+'K-8'!M205&gt;=2,'K-8'!L163," ")</f>
        <v xml:space="preserve"> </v>
      </c>
      <c r="N218" s="70">
        <f>'K-8'!M163</f>
        <v>0</v>
      </c>
      <c r="O218" s="70"/>
      <c r="P218" s="71"/>
      <c r="Q218" s="302"/>
      <c r="R218" s="302"/>
      <c r="S218" s="303"/>
      <c r="T218" s="304"/>
      <c r="U218" s="302"/>
      <c r="V218" s="303"/>
      <c r="W218" s="323"/>
      <c r="X218" s="323"/>
      <c r="Y218" s="323"/>
      <c r="Z218" s="324"/>
    </row>
    <row r="219" spans="1:26" s="29" customFormat="1" ht="24" customHeight="1" x14ac:dyDescent="0.4">
      <c r="A219" s="68">
        <f>'Weekly Menus'!F20</f>
        <v>0</v>
      </c>
      <c r="B219" s="88"/>
      <c r="C219" s="108">
        <f>'K-8'!B164</f>
        <v>0</v>
      </c>
      <c r="D219" s="90"/>
      <c r="E219" s="91"/>
      <c r="F219" s="92"/>
      <c r="G219" s="69"/>
      <c r="H219" s="70">
        <f>'K-8'!E164+'K-8'!C164</f>
        <v>0</v>
      </c>
      <c r="I219" s="70">
        <f>'K-8'!G164+'K-8'!N164</f>
        <v>0</v>
      </c>
      <c r="J219" s="70">
        <f>'K-8'!I164</f>
        <v>0</v>
      </c>
      <c r="K219" s="70">
        <f>'K-8'!J164</f>
        <v>0</v>
      </c>
      <c r="L219" s="70">
        <f>'K-8'!K164</f>
        <v>0</v>
      </c>
      <c r="M219" s="129" t="str">
        <f>IF('K-8'!I205+'K-8'!J205+'K-8'!K205+'K-8'!M205&gt;=2,'K-8'!L164," ")</f>
        <v xml:space="preserve"> </v>
      </c>
      <c r="N219" s="70">
        <f>'K-8'!M164</f>
        <v>0</v>
      </c>
      <c r="O219" s="70"/>
      <c r="P219" s="71"/>
      <c r="Q219" s="302"/>
      <c r="R219" s="302"/>
      <c r="S219" s="303"/>
      <c r="T219" s="304"/>
      <c r="U219" s="302"/>
      <c r="V219" s="303"/>
      <c r="W219" s="323"/>
      <c r="X219" s="323"/>
      <c r="Y219" s="323"/>
      <c r="Z219" s="324"/>
    </row>
    <row r="220" spans="1:26" s="29" customFormat="1" ht="24" customHeight="1" x14ac:dyDescent="0.4">
      <c r="A220" s="68">
        <f>'Weekly Menus'!F21</f>
        <v>0</v>
      </c>
      <c r="B220" s="88"/>
      <c r="C220" s="108">
        <f>'K-8'!B165</f>
        <v>0</v>
      </c>
      <c r="D220" s="90"/>
      <c r="E220" s="91"/>
      <c r="F220" s="92"/>
      <c r="G220" s="69"/>
      <c r="H220" s="70">
        <f>'K-8'!E165+'K-8'!C165</f>
        <v>0</v>
      </c>
      <c r="I220" s="70">
        <f>'K-8'!G165+'K-8'!N165</f>
        <v>0</v>
      </c>
      <c r="J220" s="70">
        <f>'K-8'!I165</f>
        <v>0</v>
      </c>
      <c r="K220" s="70">
        <f>'K-8'!J165</f>
        <v>0</v>
      </c>
      <c r="L220" s="70">
        <f>'K-8'!K165</f>
        <v>0</v>
      </c>
      <c r="M220" s="129" t="str">
        <f>IF('K-8'!I205+'K-8'!J205+'K-8'!K205+'K-8'!M205&gt;=2,'K-8'!L165," ")</f>
        <v xml:space="preserve"> </v>
      </c>
      <c r="N220" s="70">
        <f>'K-8'!M165</f>
        <v>0</v>
      </c>
      <c r="O220" s="70"/>
      <c r="P220" s="71"/>
      <c r="Q220" s="302"/>
      <c r="R220" s="302"/>
      <c r="S220" s="303"/>
      <c r="T220" s="304"/>
      <c r="U220" s="302"/>
      <c r="V220" s="303"/>
      <c r="W220" s="323"/>
      <c r="X220" s="323"/>
      <c r="Y220" s="323"/>
      <c r="Z220" s="324"/>
    </row>
    <row r="221" spans="1:26" s="29" customFormat="1" ht="24" customHeight="1" x14ac:dyDescent="0.4">
      <c r="A221" s="68">
        <f>'Weekly Menus'!F22</f>
        <v>0</v>
      </c>
      <c r="B221" s="88"/>
      <c r="C221" s="108">
        <f>'K-8'!B166</f>
        <v>0</v>
      </c>
      <c r="D221" s="90"/>
      <c r="E221" s="91"/>
      <c r="F221" s="92"/>
      <c r="G221" s="69"/>
      <c r="H221" s="70">
        <f>'K-8'!E166+'K-8'!C166</f>
        <v>0</v>
      </c>
      <c r="I221" s="70">
        <f>'K-8'!G166+'K-8'!N166</f>
        <v>0</v>
      </c>
      <c r="J221" s="70">
        <f>'K-8'!I166</f>
        <v>0</v>
      </c>
      <c r="K221" s="70">
        <f>'K-8'!J166</f>
        <v>0</v>
      </c>
      <c r="L221" s="70">
        <f>'K-8'!K166</f>
        <v>0</v>
      </c>
      <c r="M221" s="129" t="str">
        <f>IF('K-8'!I205+'K-8'!J205+'K-8'!K205+'K-8'!M205&gt;=2,'K-8'!L166," ")</f>
        <v xml:space="preserve"> </v>
      </c>
      <c r="N221" s="70">
        <f>'K-8'!M166</f>
        <v>0</v>
      </c>
      <c r="O221" s="70"/>
      <c r="P221" s="71"/>
      <c r="Q221" s="302"/>
      <c r="R221" s="302"/>
      <c r="S221" s="303"/>
      <c r="T221" s="304"/>
      <c r="U221" s="302"/>
      <c r="V221" s="303"/>
      <c r="W221" s="323"/>
      <c r="X221" s="323"/>
      <c r="Y221" s="323"/>
      <c r="Z221" s="324"/>
    </row>
    <row r="222" spans="1:26" s="29" customFormat="1" ht="24" customHeight="1" x14ac:dyDescent="0.4">
      <c r="A222" s="68">
        <f>'Weekly Menus'!F23</f>
        <v>0</v>
      </c>
      <c r="B222" s="88"/>
      <c r="C222" s="108">
        <f>'K-8'!B167</f>
        <v>0</v>
      </c>
      <c r="D222" s="90"/>
      <c r="E222" s="91"/>
      <c r="F222" s="92"/>
      <c r="G222" s="69"/>
      <c r="H222" s="70">
        <f>'K-8'!E167+'K-8'!C167</f>
        <v>0</v>
      </c>
      <c r="I222" s="70">
        <f>'K-8'!G167+'K-8'!N167</f>
        <v>0</v>
      </c>
      <c r="J222" s="70">
        <f>'K-8'!I167</f>
        <v>0</v>
      </c>
      <c r="K222" s="70">
        <f>'K-8'!J167</f>
        <v>0</v>
      </c>
      <c r="L222" s="70">
        <f>'K-8'!K167</f>
        <v>0</v>
      </c>
      <c r="M222" s="129" t="str">
        <f>IF('K-8'!I205+'K-8'!J205+'K-8'!K205+'K-8'!M205&gt;=2,'K-8'!L167," ")</f>
        <v xml:space="preserve"> </v>
      </c>
      <c r="N222" s="70">
        <f>'K-8'!M167</f>
        <v>0</v>
      </c>
      <c r="O222" s="70"/>
      <c r="P222" s="71"/>
      <c r="Q222" s="302"/>
      <c r="R222" s="302"/>
      <c r="S222" s="303"/>
      <c r="T222" s="304"/>
      <c r="U222" s="302"/>
      <c r="V222" s="303"/>
      <c r="W222" s="323"/>
      <c r="X222" s="323"/>
      <c r="Y222" s="323"/>
      <c r="Z222" s="324"/>
    </row>
    <row r="223" spans="1:26" s="29" customFormat="1" ht="24" customHeight="1" x14ac:dyDescent="0.4">
      <c r="A223" s="68">
        <f>'Weekly Menus'!F24</f>
        <v>0</v>
      </c>
      <c r="B223" s="88"/>
      <c r="C223" s="108">
        <f>'K-8'!B168</f>
        <v>0</v>
      </c>
      <c r="D223" s="90"/>
      <c r="E223" s="91"/>
      <c r="F223" s="92"/>
      <c r="G223" s="69"/>
      <c r="H223" s="70">
        <f>'K-8'!E168+'K-8'!C168</f>
        <v>0</v>
      </c>
      <c r="I223" s="70">
        <f>'K-8'!G168+'K-8'!N168</f>
        <v>0</v>
      </c>
      <c r="J223" s="70">
        <f>'K-8'!I168</f>
        <v>0</v>
      </c>
      <c r="K223" s="70">
        <f>'K-8'!J168</f>
        <v>0</v>
      </c>
      <c r="L223" s="70">
        <f>'K-8'!K168</f>
        <v>0</v>
      </c>
      <c r="M223" s="129" t="str">
        <f>IF('K-8'!I205+'K-8'!J205+'K-8'!K205+'K-8'!M205&gt;=2,'K-8'!L168," ")</f>
        <v xml:space="preserve"> </v>
      </c>
      <c r="N223" s="70">
        <f>'K-8'!M168</f>
        <v>0</v>
      </c>
      <c r="O223" s="70"/>
      <c r="P223" s="71"/>
      <c r="Q223" s="302"/>
      <c r="R223" s="302"/>
      <c r="S223" s="303"/>
      <c r="T223" s="304"/>
      <c r="U223" s="302"/>
      <c r="V223" s="303"/>
      <c r="W223" s="323"/>
      <c r="X223" s="323"/>
      <c r="Y223" s="323"/>
      <c r="Z223" s="324"/>
    </row>
    <row r="224" spans="1:26" s="29" customFormat="1" ht="24" customHeight="1" x14ac:dyDescent="0.4">
      <c r="A224" s="68">
        <f>'Weekly Menus'!F25</f>
        <v>0</v>
      </c>
      <c r="B224" s="88"/>
      <c r="C224" s="108">
        <f>'K-8'!B169</f>
        <v>0</v>
      </c>
      <c r="D224" s="90"/>
      <c r="E224" s="91"/>
      <c r="F224" s="92"/>
      <c r="G224" s="69"/>
      <c r="H224" s="70">
        <f>'K-8'!E169+'K-8'!C169</f>
        <v>0</v>
      </c>
      <c r="I224" s="70">
        <f>'K-8'!G169+'K-8'!N169</f>
        <v>0</v>
      </c>
      <c r="J224" s="70">
        <f>'K-8'!I169</f>
        <v>0</v>
      </c>
      <c r="K224" s="70">
        <f>'K-8'!J169</f>
        <v>0</v>
      </c>
      <c r="L224" s="70">
        <f>'K-8'!K169</f>
        <v>0</v>
      </c>
      <c r="M224" s="129" t="str">
        <f>IF('K-8'!I205+'K-8'!J205+'K-8'!K205+'K-8'!M205&gt;=2,'K-8'!L169," ")</f>
        <v xml:space="preserve"> </v>
      </c>
      <c r="N224" s="70">
        <f>'K-8'!M169</f>
        <v>0</v>
      </c>
      <c r="O224" s="70"/>
      <c r="P224" s="71"/>
      <c r="Q224" s="302"/>
      <c r="R224" s="302"/>
      <c r="S224" s="303"/>
      <c r="T224" s="304"/>
      <c r="U224" s="302"/>
      <c r="V224" s="303"/>
      <c r="W224" s="323"/>
      <c r="X224" s="323"/>
      <c r="Y224" s="323"/>
      <c r="Z224" s="324"/>
    </row>
    <row r="225" spans="1:26" s="29" customFormat="1" ht="24" customHeight="1" thickBot="1" x14ac:dyDescent="0.45">
      <c r="A225" s="68">
        <f>'Weekly Menus'!F26</f>
        <v>0</v>
      </c>
      <c r="B225" s="89"/>
      <c r="C225" s="108">
        <f>'K-8'!B170</f>
        <v>0</v>
      </c>
      <c r="D225" s="93"/>
      <c r="E225" s="94"/>
      <c r="F225" s="95"/>
      <c r="G225" s="183"/>
      <c r="H225" s="70">
        <f>'K-8'!E170+'K-8'!C170</f>
        <v>0</v>
      </c>
      <c r="I225" s="70">
        <f>'K-8'!G170+'K-8'!N170</f>
        <v>0</v>
      </c>
      <c r="J225" s="70">
        <f>'K-8'!I170</f>
        <v>0</v>
      </c>
      <c r="K225" s="70">
        <f>'K-8'!J170</f>
        <v>0</v>
      </c>
      <c r="L225" s="70">
        <f>'K-8'!K170</f>
        <v>0</v>
      </c>
      <c r="M225" s="188" t="str">
        <f>IF('K-8'!I205+'K-8'!J205+'K-8'!K205+'K-8'!M205&gt;=2,'K-8'!L170," ")</f>
        <v xml:space="preserve"> </v>
      </c>
      <c r="N225" s="70">
        <f>'K-8'!M170</f>
        <v>0</v>
      </c>
      <c r="O225" s="184"/>
      <c r="P225" s="185"/>
      <c r="Q225" s="340"/>
      <c r="R225" s="340"/>
      <c r="S225" s="341"/>
      <c r="T225" s="342"/>
      <c r="U225" s="340"/>
      <c r="V225" s="341"/>
      <c r="W225" s="343"/>
      <c r="X225" s="343"/>
      <c r="Y225" s="343"/>
      <c r="Z225" s="344"/>
    </row>
    <row r="226" spans="1:26" s="29" customFormat="1" ht="24" customHeight="1" x14ac:dyDescent="0.4">
      <c r="A226" s="325" t="s">
        <v>45</v>
      </c>
      <c r="B226" s="326"/>
      <c r="C226" s="326"/>
      <c r="D226" s="326"/>
      <c r="E226" s="326"/>
      <c r="F226" s="326"/>
      <c r="G226" s="186">
        <f>FLOOR(SUM(G206:G225), 0.25)</f>
        <v>0</v>
      </c>
      <c r="H226" s="186">
        <f>FLOOR(SUM(H206:H225), 0.25)</f>
        <v>0</v>
      </c>
      <c r="I226" s="186">
        <f>FLOOR(SUM(I206:I225), 0.125)</f>
        <v>0</v>
      </c>
      <c r="J226" s="186">
        <f t="shared" ref="J226:P226" si="10">FLOOR(SUM(J206:J225), 0.125)</f>
        <v>0</v>
      </c>
      <c r="K226" s="186">
        <f t="shared" si="10"/>
        <v>0</v>
      </c>
      <c r="L226" s="186">
        <f t="shared" si="10"/>
        <v>0</v>
      </c>
      <c r="M226" s="186">
        <f t="shared" si="10"/>
        <v>0</v>
      </c>
      <c r="N226" s="186">
        <f t="shared" si="10"/>
        <v>0</v>
      </c>
      <c r="O226" s="186">
        <f t="shared" si="10"/>
        <v>0</v>
      </c>
      <c r="P226" s="187">
        <f t="shared" si="10"/>
        <v>0</v>
      </c>
      <c r="Q226" s="327" t="s">
        <v>49</v>
      </c>
      <c r="R226" s="328"/>
      <c r="S226" s="328"/>
      <c r="T226" s="328"/>
      <c r="U226" s="328"/>
      <c r="V226" s="328"/>
      <c r="W226" s="328"/>
      <c r="X226" s="328"/>
      <c r="Y226" s="328"/>
      <c r="Z226" s="329"/>
    </row>
    <row r="227" spans="1:26" s="29" customFormat="1" ht="24" customHeight="1" x14ac:dyDescent="0.4">
      <c r="A227" s="336" t="s">
        <v>44</v>
      </c>
      <c r="B227" s="337"/>
      <c r="C227" s="337"/>
      <c r="D227" s="337"/>
      <c r="E227" s="337"/>
      <c r="F227" s="337"/>
      <c r="G227" s="30"/>
      <c r="H227" s="30"/>
      <c r="I227" s="30"/>
      <c r="J227" s="30"/>
      <c r="K227" s="30"/>
      <c r="L227" s="30"/>
      <c r="M227" s="30"/>
      <c r="N227" s="30"/>
      <c r="O227" s="30"/>
      <c r="P227" s="113"/>
      <c r="Q227" s="330"/>
      <c r="R227" s="331"/>
      <c r="S227" s="331"/>
      <c r="T227" s="331"/>
      <c r="U227" s="331"/>
      <c r="V227" s="331"/>
      <c r="W227" s="331"/>
      <c r="X227" s="331"/>
      <c r="Y227" s="331"/>
      <c r="Z227" s="332"/>
    </row>
    <row r="228" spans="1:26" s="29" customFormat="1" ht="24" customHeight="1" thickBot="1" x14ac:dyDescent="0.45">
      <c r="A228" s="338" t="s">
        <v>56</v>
      </c>
      <c r="B228" s="339"/>
      <c r="C228" s="339"/>
      <c r="D228" s="339"/>
      <c r="E228" s="339"/>
      <c r="F228" s="339"/>
      <c r="G228" s="72">
        <f>SUM(G35,G73,G111,G149,G187,G226)</f>
        <v>0</v>
      </c>
      <c r="H228" s="72">
        <f t="shared" ref="H228:P228" si="11">SUM(H35,H73,H111,H149,H187,H226)</f>
        <v>0</v>
      </c>
      <c r="I228" s="72">
        <f t="shared" si="11"/>
        <v>0</v>
      </c>
      <c r="J228" s="72">
        <f t="shared" si="11"/>
        <v>0</v>
      </c>
      <c r="K228" s="72">
        <f t="shared" si="11"/>
        <v>0</v>
      </c>
      <c r="L228" s="72">
        <f t="shared" si="11"/>
        <v>0</v>
      </c>
      <c r="M228" s="72">
        <f t="shared" si="11"/>
        <v>0</v>
      </c>
      <c r="N228" s="72">
        <f t="shared" si="11"/>
        <v>0</v>
      </c>
      <c r="O228" s="72">
        <f t="shared" si="11"/>
        <v>0</v>
      </c>
      <c r="P228" s="72">
        <f t="shared" si="11"/>
        <v>0</v>
      </c>
      <c r="Q228" s="333"/>
      <c r="R228" s="334"/>
      <c r="S228" s="334"/>
      <c r="T228" s="334"/>
      <c r="U228" s="334"/>
      <c r="V228" s="334"/>
      <c r="W228" s="334"/>
      <c r="X228" s="334"/>
      <c r="Y228" s="334"/>
      <c r="Z228" s="335"/>
    </row>
    <row r="229" spans="1:26" s="29" customFormat="1" ht="15" customHeight="1" thickBot="1" x14ac:dyDescent="0.45">
      <c r="A229" s="84"/>
      <c r="B229" s="82"/>
      <c r="C229" s="82"/>
      <c r="D229" s="83"/>
      <c r="E229" s="83"/>
      <c r="F229" s="81"/>
      <c r="G229" s="81"/>
      <c r="H229" s="82"/>
      <c r="I229" s="83"/>
      <c r="J229" s="83"/>
      <c r="K229" s="83"/>
      <c r="L229" s="60"/>
      <c r="M229" s="80"/>
      <c r="N229" s="80"/>
      <c r="O229" s="80"/>
      <c r="P229" s="80"/>
      <c r="Q229" s="80"/>
      <c r="R229" s="80"/>
      <c r="S229" s="80"/>
      <c r="T229" s="80"/>
      <c r="U229" s="80"/>
      <c r="V229" s="80"/>
      <c r="W229" s="80"/>
      <c r="X229" s="80"/>
      <c r="Y229" s="80"/>
      <c r="Z229" s="80"/>
    </row>
    <row r="230" spans="1:26" s="29" customFormat="1" ht="24.75" customHeight="1" x14ac:dyDescent="0.4">
      <c r="A230" s="236" t="s">
        <v>81</v>
      </c>
      <c r="B230" s="237"/>
      <c r="C230" s="237"/>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8"/>
    </row>
    <row r="231" spans="1:26" s="29" customFormat="1" ht="15" customHeight="1" x14ac:dyDescent="0.4">
      <c r="A231" s="42"/>
      <c r="B231" s="43"/>
      <c r="C231" s="43"/>
      <c r="D231" s="43"/>
      <c r="E231" s="43"/>
      <c r="F231" s="43"/>
      <c r="G231" s="43"/>
      <c r="H231" s="43"/>
      <c r="I231" s="43"/>
      <c r="J231" s="43"/>
      <c r="K231" s="43"/>
      <c r="L231" s="43"/>
      <c r="M231" s="43"/>
      <c r="N231" s="44"/>
      <c r="O231" s="44"/>
      <c r="P231" s="44"/>
      <c r="Q231" s="45"/>
      <c r="R231" s="45"/>
      <c r="S231" s="45"/>
      <c r="T231" s="45"/>
      <c r="U231" s="45"/>
      <c r="V231" s="45"/>
      <c r="W231" s="45"/>
      <c r="X231" s="45"/>
      <c r="Y231" s="45"/>
      <c r="Z231" s="46"/>
    </row>
    <row r="232" spans="1:26" s="29" customFormat="1" ht="15" customHeight="1" x14ac:dyDescent="0.4">
      <c r="A232" s="47" t="s">
        <v>53</v>
      </c>
      <c r="B232" s="85" t="s">
        <v>75</v>
      </c>
      <c r="C232" s="86"/>
      <c r="D232" s="87"/>
      <c r="E232" s="86"/>
      <c r="F232" s="49"/>
      <c r="G232" s="50"/>
      <c r="H232" s="50"/>
      <c r="I232" s="50"/>
      <c r="J232" s="50"/>
      <c r="K232" s="43"/>
      <c r="L232" s="43"/>
      <c r="M232" s="43"/>
      <c r="N232" s="44"/>
      <c r="O232" s="44"/>
      <c r="P232" s="44"/>
      <c r="Q232" s="50"/>
      <c r="R232" s="50"/>
      <c r="S232" s="50"/>
      <c r="T232" s="50"/>
      <c r="U232" s="50"/>
      <c r="V232" s="50"/>
      <c r="W232" s="50"/>
      <c r="X232" s="50"/>
      <c r="Y232" s="50"/>
      <c r="Z232" s="51"/>
    </row>
    <row r="233" spans="1:26" s="29" customFormat="1" ht="15" customHeight="1" x14ac:dyDescent="0.4">
      <c r="A233" s="47"/>
      <c r="B233" s="86"/>
      <c r="C233" s="86"/>
      <c r="D233" s="86"/>
      <c r="E233" s="49"/>
      <c r="F233" s="49"/>
      <c r="G233" s="49"/>
      <c r="H233" s="48"/>
      <c r="I233" s="49"/>
      <c r="J233" s="43"/>
      <c r="K233" s="43"/>
      <c r="L233" s="43"/>
      <c r="M233" s="43"/>
      <c r="N233" s="44"/>
      <c r="O233" s="44"/>
      <c r="P233" s="44"/>
      <c r="Q233" s="50"/>
      <c r="R233" s="50"/>
      <c r="S233" s="50"/>
      <c r="T233" s="50"/>
      <c r="U233" s="50"/>
      <c r="V233" s="50"/>
      <c r="W233" s="50"/>
      <c r="X233" s="50"/>
      <c r="Y233" s="50"/>
      <c r="Z233" s="51"/>
    </row>
    <row r="234" spans="1:26" s="29" customFormat="1" ht="15" customHeight="1" thickBot="1" x14ac:dyDescent="0.45">
      <c r="A234" s="47" t="s">
        <v>46</v>
      </c>
      <c r="B234" s="86"/>
      <c r="C234" s="86"/>
      <c r="D234" s="86"/>
      <c r="E234" s="49"/>
      <c r="F234" s="49"/>
      <c r="G234" s="49"/>
      <c r="H234" s="48"/>
      <c r="I234" s="49"/>
      <c r="J234" s="43"/>
      <c r="K234" s="43"/>
      <c r="L234" s="43"/>
      <c r="M234" s="43"/>
      <c r="N234" s="44"/>
      <c r="O234" s="44"/>
      <c r="P234" s="44"/>
      <c r="Q234" s="50"/>
      <c r="R234" s="50"/>
      <c r="S234" s="50"/>
      <c r="T234" s="50"/>
      <c r="U234" s="50"/>
      <c r="V234" s="50"/>
      <c r="W234" s="50"/>
      <c r="X234" s="50"/>
      <c r="Y234" s="50"/>
      <c r="Z234" s="51"/>
    </row>
    <row r="235" spans="1:26" s="29" customFormat="1" ht="15" customHeight="1" thickBot="1" x14ac:dyDescent="0.45">
      <c r="A235" s="47"/>
      <c r="B235" s="86"/>
      <c r="C235" s="86"/>
      <c r="D235" s="86"/>
      <c r="E235" s="239" t="s">
        <v>41</v>
      </c>
      <c r="F235" s="240"/>
      <c r="G235" s="240"/>
      <c r="H235" s="240"/>
      <c r="I235" s="240"/>
      <c r="J235" s="240"/>
      <c r="K235" s="240"/>
      <c r="L235" s="240"/>
      <c r="M235" s="241"/>
      <c r="N235" s="43"/>
      <c r="O235" s="43"/>
      <c r="P235" s="242" t="s">
        <v>43</v>
      </c>
      <c r="Q235" s="243"/>
      <c r="R235" s="243"/>
      <c r="S235" s="243"/>
      <c r="T235" s="243"/>
      <c r="U235" s="243"/>
      <c r="V235" s="243"/>
      <c r="W235" s="243"/>
      <c r="X235" s="244"/>
      <c r="Y235" s="50"/>
      <c r="Z235" s="51"/>
    </row>
    <row r="236" spans="1:26" s="29" customFormat="1" ht="15" customHeight="1" x14ac:dyDescent="0.45">
      <c r="A236" s="99" t="s">
        <v>47</v>
      </c>
      <c r="B236" s="100"/>
      <c r="C236" s="100"/>
      <c r="D236" s="102"/>
      <c r="E236" s="245"/>
      <c r="F236" s="246"/>
      <c r="G236" s="246"/>
      <c r="H236" s="249" t="s">
        <v>40</v>
      </c>
      <c r="I236" s="249"/>
      <c r="J236" s="251" t="s">
        <v>19</v>
      </c>
      <c r="K236" s="251"/>
      <c r="L236" s="251" t="s">
        <v>20</v>
      </c>
      <c r="M236" s="253"/>
      <c r="N236" s="53"/>
      <c r="O236" s="54"/>
      <c r="P236" s="255"/>
      <c r="Q236" s="256"/>
      <c r="R236" s="257"/>
      <c r="S236" s="261" t="s">
        <v>42</v>
      </c>
      <c r="T236" s="261"/>
      <c r="U236" s="261" t="s">
        <v>19</v>
      </c>
      <c r="V236" s="261"/>
      <c r="W236" s="261" t="s">
        <v>20</v>
      </c>
      <c r="X236" s="263"/>
      <c r="Y236" s="50"/>
      <c r="Z236" s="51"/>
    </row>
    <row r="237" spans="1:26" s="29" customFormat="1" ht="15" customHeight="1" x14ac:dyDescent="0.45">
      <c r="A237" s="99" t="s">
        <v>48</v>
      </c>
      <c r="B237" s="100"/>
      <c r="C237" s="100"/>
      <c r="D237" s="102"/>
      <c r="E237" s="247"/>
      <c r="F237" s="248"/>
      <c r="G237" s="248"/>
      <c r="H237" s="250"/>
      <c r="I237" s="250"/>
      <c r="J237" s="252"/>
      <c r="K237" s="252"/>
      <c r="L237" s="252"/>
      <c r="M237" s="254"/>
      <c r="N237" s="55"/>
      <c r="O237" s="55"/>
      <c r="P237" s="258"/>
      <c r="Q237" s="259"/>
      <c r="R237" s="260"/>
      <c r="S237" s="262"/>
      <c r="T237" s="262"/>
      <c r="U237" s="262"/>
      <c r="V237" s="262"/>
      <c r="W237" s="262"/>
      <c r="X237" s="264"/>
      <c r="Y237" s="50"/>
      <c r="Z237" s="51"/>
    </row>
    <row r="238" spans="1:26" s="29" customFormat="1" ht="15" customHeight="1" x14ac:dyDescent="0.4">
      <c r="A238" s="101"/>
      <c r="B238" s="86"/>
      <c r="C238" s="86"/>
      <c r="D238" s="86"/>
      <c r="E238" s="265" t="s">
        <v>37</v>
      </c>
      <c r="F238" s="266"/>
      <c r="G238" s="266"/>
      <c r="H238" s="267" t="s">
        <v>73</v>
      </c>
      <c r="I238" s="267"/>
      <c r="J238" s="268"/>
      <c r="K238" s="268"/>
      <c r="L238" s="269"/>
      <c r="M238" s="270"/>
      <c r="N238" s="55"/>
      <c r="O238" s="55"/>
      <c r="P238" s="271" t="s">
        <v>37</v>
      </c>
      <c r="Q238" s="272"/>
      <c r="R238" s="272"/>
      <c r="S238" s="267" t="s">
        <v>73</v>
      </c>
      <c r="T238" s="267"/>
      <c r="U238" s="273"/>
      <c r="V238" s="274"/>
      <c r="W238" s="273"/>
      <c r="X238" s="275"/>
      <c r="Y238" s="50"/>
      <c r="Z238" s="51"/>
    </row>
    <row r="239" spans="1:26" s="29" customFormat="1" ht="15" customHeight="1" x14ac:dyDescent="0.4">
      <c r="A239" s="103"/>
      <c r="B239" s="104"/>
      <c r="C239" s="104"/>
      <c r="D239" s="104"/>
      <c r="E239" s="265" t="s">
        <v>38</v>
      </c>
      <c r="F239" s="266"/>
      <c r="G239" s="266"/>
      <c r="H239" s="286"/>
      <c r="I239" s="286"/>
      <c r="J239" s="268"/>
      <c r="K239" s="268"/>
      <c r="L239" s="269"/>
      <c r="M239" s="270"/>
      <c r="N239" s="55"/>
      <c r="O239" s="55"/>
      <c r="P239" s="271" t="s">
        <v>38</v>
      </c>
      <c r="Q239" s="272"/>
      <c r="R239" s="272"/>
      <c r="S239" s="288"/>
      <c r="T239" s="289"/>
      <c r="U239" s="273"/>
      <c r="V239" s="274"/>
      <c r="W239" s="273"/>
      <c r="X239" s="275"/>
      <c r="Y239" s="50"/>
      <c r="Z239" s="51"/>
    </row>
    <row r="240" spans="1:26" s="29" customFormat="1" ht="15" customHeight="1" thickBot="1" x14ac:dyDescent="0.45">
      <c r="A240" s="103"/>
      <c r="B240" s="104"/>
      <c r="C240" s="104"/>
      <c r="D240" s="104"/>
      <c r="E240" s="276" t="s">
        <v>39</v>
      </c>
      <c r="F240" s="277"/>
      <c r="G240" s="277"/>
      <c r="H240" s="287"/>
      <c r="I240" s="287"/>
      <c r="J240" s="278"/>
      <c r="K240" s="278"/>
      <c r="L240" s="279"/>
      <c r="M240" s="280"/>
      <c r="N240" s="55"/>
      <c r="O240" s="55"/>
      <c r="P240" s="281" t="s">
        <v>39</v>
      </c>
      <c r="Q240" s="282"/>
      <c r="R240" s="282"/>
      <c r="S240" s="290"/>
      <c r="T240" s="291"/>
      <c r="U240" s="283"/>
      <c r="V240" s="284"/>
      <c r="W240" s="283"/>
      <c r="X240" s="285"/>
      <c r="Y240" s="50"/>
      <c r="Z240" s="51"/>
    </row>
    <row r="241" spans="1:26" s="29" customFormat="1" ht="15" customHeight="1" thickBot="1" x14ac:dyDescent="0.45">
      <c r="A241" s="105"/>
      <c r="B241" s="106"/>
      <c r="C241" s="106"/>
      <c r="D241" s="106"/>
      <c r="E241" s="58"/>
      <c r="F241" s="58"/>
      <c r="G241" s="58"/>
      <c r="H241" s="58"/>
      <c r="I241" s="58"/>
      <c r="J241" s="58"/>
      <c r="K241" s="58"/>
      <c r="L241" s="59"/>
      <c r="M241" s="59"/>
      <c r="N241" s="60"/>
      <c r="O241" s="60"/>
      <c r="P241" s="60"/>
      <c r="Q241" s="50"/>
      <c r="R241" s="50"/>
      <c r="S241" s="50"/>
      <c r="T241" s="50"/>
      <c r="U241" s="50"/>
      <c r="V241" s="50"/>
      <c r="W241" s="50"/>
      <c r="X241" s="50"/>
      <c r="Y241" s="50"/>
      <c r="Z241" s="51"/>
    </row>
    <row r="242" spans="1:26" s="29" customFormat="1" ht="15" customHeight="1" x14ac:dyDescent="0.4">
      <c r="A242" s="308" t="s">
        <v>57</v>
      </c>
      <c r="B242" s="310" t="s">
        <v>21</v>
      </c>
      <c r="C242" s="312" t="s">
        <v>31</v>
      </c>
      <c r="D242" s="314" t="s">
        <v>29</v>
      </c>
      <c r="E242" s="249"/>
      <c r="F242" s="315"/>
      <c r="G242" s="316" t="s">
        <v>32</v>
      </c>
      <c r="H242" s="317"/>
      <c r="I242" s="317"/>
      <c r="J242" s="317"/>
      <c r="K242" s="317"/>
      <c r="L242" s="317"/>
      <c r="M242" s="317"/>
      <c r="N242" s="317"/>
      <c r="O242" s="317"/>
      <c r="P242" s="318"/>
      <c r="Q242" s="319" t="s">
        <v>22</v>
      </c>
      <c r="R242" s="293"/>
      <c r="S242" s="320"/>
      <c r="T242" s="292" t="s">
        <v>23</v>
      </c>
      <c r="U242" s="293"/>
      <c r="V242" s="294"/>
      <c r="W242" s="298" t="s">
        <v>24</v>
      </c>
      <c r="X242" s="249"/>
      <c r="Y242" s="249"/>
      <c r="Z242" s="299"/>
    </row>
    <row r="243" spans="1:26" s="29" customFormat="1" ht="75" customHeight="1" x14ac:dyDescent="0.4">
      <c r="A243" s="309"/>
      <c r="B243" s="311"/>
      <c r="C243" s="313"/>
      <c r="D243" s="61" t="s">
        <v>25</v>
      </c>
      <c r="E243" s="62" t="s">
        <v>26</v>
      </c>
      <c r="F243" s="63" t="s">
        <v>27</v>
      </c>
      <c r="G243" s="64" t="s">
        <v>0</v>
      </c>
      <c r="H243" s="65" t="s">
        <v>1</v>
      </c>
      <c r="I243" s="65" t="s">
        <v>2</v>
      </c>
      <c r="J243" s="66" t="s">
        <v>33</v>
      </c>
      <c r="K243" s="66" t="s">
        <v>34</v>
      </c>
      <c r="L243" s="66" t="s">
        <v>3</v>
      </c>
      <c r="M243" s="66" t="s">
        <v>4</v>
      </c>
      <c r="N243" s="66" t="s">
        <v>5</v>
      </c>
      <c r="O243" s="66" t="s">
        <v>35</v>
      </c>
      <c r="P243" s="67" t="s">
        <v>36</v>
      </c>
      <c r="Q243" s="321"/>
      <c r="R243" s="296"/>
      <c r="S243" s="322"/>
      <c r="T243" s="295"/>
      <c r="U243" s="296"/>
      <c r="V243" s="297"/>
      <c r="W243" s="300"/>
      <c r="X243" s="250"/>
      <c r="Y243" s="250"/>
      <c r="Z243" s="301"/>
    </row>
    <row r="244" spans="1:26" s="29" customFormat="1" ht="24" customHeight="1" x14ac:dyDescent="0.4">
      <c r="A244" s="68">
        <f>'Weekly Menus'!G7</f>
        <v>0</v>
      </c>
      <c r="B244" s="88"/>
      <c r="C244" s="108">
        <f>'K-8'!B180</f>
        <v>0</v>
      </c>
      <c r="D244" s="90"/>
      <c r="E244" s="91"/>
      <c r="F244" s="92"/>
      <c r="G244" s="69"/>
      <c r="H244" s="70">
        <f>'K-8'!E180+'K-8'!C180</f>
        <v>0</v>
      </c>
      <c r="I244" s="70">
        <f>'K-8'!G180+'K-8'!N180</f>
        <v>0</v>
      </c>
      <c r="J244" s="70">
        <f>'K-8'!I180</f>
        <v>0</v>
      </c>
      <c r="K244" s="70">
        <f>'K-8'!J180</f>
        <v>0</v>
      </c>
      <c r="L244" s="70">
        <f>'K-8'!K180</f>
        <v>0</v>
      </c>
      <c r="M244" s="129" t="str">
        <f>IF('K-8'!I205+'K-8'!J205+'K-8'!K205+'K-8'!M205&gt;=2,'K-8'!L180," ")</f>
        <v xml:space="preserve"> </v>
      </c>
      <c r="N244" s="70">
        <f>'K-8'!M180</f>
        <v>0</v>
      </c>
      <c r="O244" s="70"/>
      <c r="P244" s="71"/>
      <c r="Q244" s="302"/>
      <c r="R244" s="302"/>
      <c r="S244" s="303"/>
      <c r="T244" s="304"/>
      <c r="U244" s="302"/>
      <c r="V244" s="303"/>
      <c r="W244" s="305"/>
      <c r="X244" s="306"/>
      <c r="Y244" s="306"/>
      <c r="Z244" s="307"/>
    </row>
    <row r="245" spans="1:26" s="29" customFormat="1" ht="24" customHeight="1" x14ac:dyDescent="0.4">
      <c r="A245" s="68">
        <f>'Weekly Menus'!G8</f>
        <v>0</v>
      </c>
      <c r="B245" s="88"/>
      <c r="C245" s="108">
        <f>'K-8'!B181</f>
        <v>0</v>
      </c>
      <c r="D245" s="90"/>
      <c r="E245" s="91"/>
      <c r="F245" s="92"/>
      <c r="G245" s="69"/>
      <c r="H245" s="70">
        <f>'K-8'!E181+'K-8'!C181</f>
        <v>0</v>
      </c>
      <c r="I245" s="70">
        <f>'K-8'!G181+'K-8'!N181</f>
        <v>0</v>
      </c>
      <c r="J245" s="70">
        <f>'K-8'!I181</f>
        <v>0</v>
      </c>
      <c r="K245" s="70">
        <f>'K-8'!J181</f>
        <v>0</v>
      </c>
      <c r="L245" s="70">
        <f>'K-8'!K181</f>
        <v>0</v>
      </c>
      <c r="M245" s="129" t="str">
        <f>IF('K-8'!I205+'K-8'!J205+'K-8'!K205+'K-8'!M205&gt;=2,'K-8'!L181," ")</f>
        <v xml:space="preserve"> </v>
      </c>
      <c r="N245" s="70">
        <f>'K-8'!M181</f>
        <v>0</v>
      </c>
      <c r="O245" s="70"/>
      <c r="P245" s="71"/>
      <c r="Q245" s="302"/>
      <c r="R245" s="302"/>
      <c r="S245" s="303"/>
      <c r="T245" s="304"/>
      <c r="U245" s="302"/>
      <c r="V245" s="303"/>
      <c r="W245" s="305"/>
      <c r="X245" s="306"/>
      <c r="Y245" s="306"/>
      <c r="Z245" s="307"/>
    </row>
    <row r="246" spans="1:26" s="29" customFormat="1" ht="24" customHeight="1" x14ac:dyDescent="0.4">
      <c r="A246" s="68">
        <f>'Weekly Menus'!G9</f>
        <v>0</v>
      </c>
      <c r="B246" s="88"/>
      <c r="C246" s="108">
        <f>'K-8'!B182</f>
        <v>0</v>
      </c>
      <c r="D246" s="90"/>
      <c r="E246" s="91"/>
      <c r="F246" s="92"/>
      <c r="G246" s="69"/>
      <c r="H246" s="70">
        <f>'K-8'!E182+'K-8'!C182</f>
        <v>0</v>
      </c>
      <c r="I246" s="70">
        <f>'K-8'!G182+'K-8'!N182</f>
        <v>0</v>
      </c>
      <c r="J246" s="70">
        <f>'K-8'!I182</f>
        <v>0</v>
      </c>
      <c r="K246" s="70">
        <f>'K-8'!J182</f>
        <v>0</v>
      </c>
      <c r="L246" s="70">
        <f>'K-8'!K182</f>
        <v>0</v>
      </c>
      <c r="M246" s="129" t="str">
        <f>IF('K-8'!I205+'K-8'!J205+'K-8'!K205+'K-8'!M205&gt;=2,'K-8'!L182," ")</f>
        <v xml:space="preserve"> </v>
      </c>
      <c r="N246" s="70">
        <f>'K-8'!M182</f>
        <v>0</v>
      </c>
      <c r="O246" s="70"/>
      <c r="P246" s="71"/>
      <c r="Q246" s="302"/>
      <c r="R246" s="302"/>
      <c r="S246" s="303"/>
      <c r="T246" s="304"/>
      <c r="U246" s="302"/>
      <c r="V246" s="303"/>
      <c r="W246" s="305"/>
      <c r="X246" s="306"/>
      <c r="Y246" s="306"/>
      <c r="Z246" s="307"/>
    </row>
    <row r="247" spans="1:26" s="29" customFormat="1" ht="24" customHeight="1" x14ac:dyDescent="0.4">
      <c r="A247" s="68">
        <f>'Weekly Menus'!G10</f>
        <v>0</v>
      </c>
      <c r="B247" s="88"/>
      <c r="C247" s="108">
        <f>'K-8'!B183</f>
        <v>0</v>
      </c>
      <c r="D247" s="90"/>
      <c r="E247" s="91"/>
      <c r="F247" s="92"/>
      <c r="G247" s="69"/>
      <c r="H247" s="70">
        <f>'K-8'!E183+'K-8'!C183</f>
        <v>0</v>
      </c>
      <c r="I247" s="70">
        <f>'K-8'!G183+'K-8'!N183</f>
        <v>0</v>
      </c>
      <c r="J247" s="70">
        <f>'K-8'!I183</f>
        <v>0</v>
      </c>
      <c r="K247" s="70">
        <f>'K-8'!J183</f>
        <v>0</v>
      </c>
      <c r="L247" s="70">
        <f>'K-8'!K183</f>
        <v>0</v>
      </c>
      <c r="M247" s="129" t="str">
        <f>IF('K-8'!I205+'K-8'!J205+'K-8'!K205+'K-8'!M205&gt;=2,'K-8'!L183," ")</f>
        <v xml:space="preserve"> </v>
      </c>
      <c r="N247" s="70">
        <f>'K-8'!M183</f>
        <v>0</v>
      </c>
      <c r="O247" s="70"/>
      <c r="P247" s="71"/>
      <c r="Q247" s="302"/>
      <c r="R247" s="302"/>
      <c r="S247" s="303"/>
      <c r="T247" s="304"/>
      <c r="U247" s="302"/>
      <c r="V247" s="303"/>
      <c r="W247" s="305"/>
      <c r="X247" s="306"/>
      <c r="Y247" s="306"/>
      <c r="Z247" s="307"/>
    </row>
    <row r="248" spans="1:26" s="29" customFormat="1" ht="24" customHeight="1" x14ac:dyDescent="0.4">
      <c r="A248" s="68">
        <f>'Weekly Menus'!G11</f>
        <v>0</v>
      </c>
      <c r="B248" s="88"/>
      <c r="C248" s="108">
        <f>'K-8'!B184</f>
        <v>0</v>
      </c>
      <c r="D248" s="90"/>
      <c r="E248" s="91"/>
      <c r="F248" s="92"/>
      <c r="G248" s="69"/>
      <c r="H248" s="70">
        <f>'K-8'!E184+'K-8'!C184</f>
        <v>0</v>
      </c>
      <c r="I248" s="70">
        <f>'K-8'!G184+'K-8'!N184</f>
        <v>0</v>
      </c>
      <c r="J248" s="70">
        <f>'K-8'!I184</f>
        <v>0</v>
      </c>
      <c r="K248" s="70">
        <f>'K-8'!J184</f>
        <v>0</v>
      </c>
      <c r="L248" s="70">
        <f>'K-8'!K184</f>
        <v>0</v>
      </c>
      <c r="M248" s="129" t="str">
        <f>IF('K-8'!I205+'K-8'!J205+'K-8'!K205+'K-8'!M205&gt;=2,'K-8'!L184," ")</f>
        <v xml:space="preserve"> </v>
      </c>
      <c r="N248" s="70">
        <f>'K-8'!M184</f>
        <v>0</v>
      </c>
      <c r="O248" s="70"/>
      <c r="P248" s="71"/>
      <c r="Q248" s="302"/>
      <c r="R248" s="302"/>
      <c r="S248" s="303"/>
      <c r="T248" s="304"/>
      <c r="U248" s="302"/>
      <c r="V248" s="303"/>
      <c r="W248" s="305"/>
      <c r="X248" s="306"/>
      <c r="Y248" s="306"/>
      <c r="Z248" s="307"/>
    </row>
    <row r="249" spans="1:26" s="29" customFormat="1" ht="24" customHeight="1" x14ac:dyDescent="0.4">
      <c r="A249" s="68">
        <f>'Weekly Menus'!G12</f>
        <v>0</v>
      </c>
      <c r="B249" s="88"/>
      <c r="C249" s="108">
        <f>'K-8'!B185</f>
        <v>0</v>
      </c>
      <c r="D249" s="90"/>
      <c r="E249" s="91"/>
      <c r="F249" s="92"/>
      <c r="G249" s="69"/>
      <c r="H249" s="70">
        <f>'K-8'!E185+'K-8'!C185</f>
        <v>0</v>
      </c>
      <c r="I249" s="70">
        <f>'K-8'!G185+'K-8'!N185</f>
        <v>0</v>
      </c>
      <c r="J249" s="70">
        <f>'K-8'!I185</f>
        <v>0</v>
      </c>
      <c r="K249" s="70">
        <f>'K-8'!J185</f>
        <v>0</v>
      </c>
      <c r="L249" s="70">
        <f>'K-8'!K185</f>
        <v>0</v>
      </c>
      <c r="M249" s="129" t="str">
        <f>IF('K-8'!I205+'K-8'!J205+'K-8'!K205+'K-8'!M205&gt;=2,'K-8'!L185," ")</f>
        <v xml:space="preserve"> </v>
      </c>
      <c r="N249" s="70">
        <f>'K-8'!M185</f>
        <v>0</v>
      </c>
      <c r="O249" s="70"/>
      <c r="P249" s="71"/>
      <c r="Q249" s="302"/>
      <c r="R249" s="302"/>
      <c r="S249" s="303"/>
      <c r="T249" s="304"/>
      <c r="U249" s="302"/>
      <c r="V249" s="303"/>
      <c r="W249" s="305"/>
      <c r="X249" s="306"/>
      <c r="Y249" s="306"/>
      <c r="Z249" s="307"/>
    </row>
    <row r="250" spans="1:26" s="29" customFormat="1" ht="24" customHeight="1" x14ac:dyDescent="0.4">
      <c r="A250" s="68">
        <f>'Weekly Menus'!G13</f>
        <v>0</v>
      </c>
      <c r="B250" s="88"/>
      <c r="C250" s="108">
        <f>'K-8'!B186</f>
        <v>0</v>
      </c>
      <c r="D250" s="90"/>
      <c r="E250" s="91"/>
      <c r="F250" s="92"/>
      <c r="G250" s="69"/>
      <c r="H250" s="70">
        <f>'K-8'!E186+'K-8'!C186</f>
        <v>0</v>
      </c>
      <c r="I250" s="70">
        <f>'K-8'!G186+'K-8'!N186</f>
        <v>0</v>
      </c>
      <c r="J250" s="70">
        <f>'K-8'!I186</f>
        <v>0</v>
      </c>
      <c r="K250" s="70">
        <f>'K-8'!J186</f>
        <v>0</v>
      </c>
      <c r="L250" s="70">
        <f>'K-8'!K186</f>
        <v>0</v>
      </c>
      <c r="M250" s="129" t="str">
        <f>IF('K-8'!I205+'K-8'!J205+'K-8'!K205+'K-8'!M205&gt;=2,'K-8'!L186," ")</f>
        <v xml:space="preserve"> </v>
      </c>
      <c r="N250" s="70">
        <f>'K-8'!M186</f>
        <v>0</v>
      </c>
      <c r="O250" s="70"/>
      <c r="P250" s="71"/>
      <c r="Q250" s="302"/>
      <c r="R250" s="302"/>
      <c r="S250" s="303"/>
      <c r="T250" s="304"/>
      <c r="U250" s="302"/>
      <c r="V250" s="303"/>
      <c r="W250" s="305"/>
      <c r="X250" s="306"/>
      <c r="Y250" s="306"/>
      <c r="Z250" s="307"/>
    </row>
    <row r="251" spans="1:26" s="29" customFormat="1" ht="24" customHeight="1" x14ac:dyDescent="0.4">
      <c r="A251" s="68">
        <f>'Weekly Menus'!G14</f>
        <v>0</v>
      </c>
      <c r="B251" s="88"/>
      <c r="C251" s="108">
        <f>'K-8'!B187</f>
        <v>0</v>
      </c>
      <c r="D251" s="90"/>
      <c r="E251" s="91"/>
      <c r="F251" s="92"/>
      <c r="G251" s="69"/>
      <c r="H251" s="70">
        <f>'K-8'!E187+'K-8'!C187</f>
        <v>0</v>
      </c>
      <c r="I251" s="70">
        <f>'K-8'!G187+'K-8'!N187</f>
        <v>0</v>
      </c>
      <c r="J251" s="70">
        <f>'K-8'!I187</f>
        <v>0</v>
      </c>
      <c r="K251" s="70">
        <f>'K-8'!J187</f>
        <v>0</v>
      </c>
      <c r="L251" s="70">
        <f>'K-8'!K187</f>
        <v>0</v>
      </c>
      <c r="M251" s="129" t="str">
        <f>IF('K-8'!I205+'K-8'!J205+'K-8'!K205+'K-8'!M205&gt;=2,'K-8'!L187," ")</f>
        <v xml:space="preserve"> </v>
      </c>
      <c r="N251" s="70">
        <f>'K-8'!M187</f>
        <v>0</v>
      </c>
      <c r="O251" s="70"/>
      <c r="P251" s="71"/>
      <c r="Q251" s="302"/>
      <c r="R251" s="302"/>
      <c r="S251" s="303"/>
      <c r="T251" s="304"/>
      <c r="U251" s="302"/>
      <c r="V251" s="303"/>
      <c r="W251" s="305"/>
      <c r="X251" s="306"/>
      <c r="Y251" s="306"/>
      <c r="Z251" s="307"/>
    </row>
    <row r="252" spans="1:26" s="29" customFormat="1" ht="24" customHeight="1" x14ac:dyDescent="0.4">
      <c r="A252" s="68">
        <f>'Weekly Menus'!G15</f>
        <v>0</v>
      </c>
      <c r="B252" s="88"/>
      <c r="C252" s="108">
        <f>'K-8'!B188</f>
        <v>0</v>
      </c>
      <c r="D252" s="90"/>
      <c r="E252" s="91"/>
      <c r="F252" s="92"/>
      <c r="G252" s="69"/>
      <c r="H252" s="70">
        <f>'K-8'!E188+'K-8'!C188</f>
        <v>0</v>
      </c>
      <c r="I252" s="70">
        <f>'K-8'!G188+'K-8'!N188</f>
        <v>0</v>
      </c>
      <c r="J252" s="70">
        <f>'K-8'!I188</f>
        <v>0</v>
      </c>
      <c r="K252" s="70">
        <f>'K-8'!J188</f>
        <v>0</v>
      </c>
      <c r="L252" s="70">
        <f>'K-8'!K188</f>
        <v>0</v>
      </c>
      <c r="M252" s="129" t="str">
        <f>IF('K-8'!I205+'K-8'!J205+'K-8'!K205+'K-8'!M205&gt;=2,'K-8'!L188," ")</f>
        <v xml:space="preserve"> </v>
      </c>
      <c r="N252" s="70">
        <f>'K-8'!M188</f>
        <v>0</v>
      </c>
      <c r="O252" s="70"/>
      <c r="P252" s="71"/>
      <c r="Q252" s="302"/>
      <c r="R252" s="302"/>
      <c r="S252" s="303"/>
      <c r="T252" s="304"/>
      <c r="U252" s="302"/>
      <c r="V252" s="303"/>
      <c r="W252" s="305"/>
      <c r="X252" s="306"/>
      <c r="Y252" s="306"/>
      <c r="Z252" s="307"/>
    </row>
    <row r="253" spans="1:26" s="29" customFormat="1" ht="24" customHeight="1" x14ac:dyDescent="0.4">
      <c r="A253" s="68">
        <f>'Weekly Menus'!G16</f>
        <v>0</v>
      </c>
      <c r="B253" s="88"/>
      <c r="C253" s="108">
        <f>'K-8'!B189</f>
        <v>0</v>
      </c>
      <c r="D253" s="90"/>
      <c r="E253" s="91"/>
      <c r="F253" s="92"/>
      <c r="G253" s="69"/>
      <c r="H253" s="70">
        <f>'K-8'!E189+'K-8'!C189</f>
        <v>0</v>
      </c>
      <c r="I253" s="70">
        <f>'K-8'!G189+'K-8'!N189</f>
        <v>0</v>
      </c>
      <c r="J253" s="70">
        <f>'K-8'!I189</f>
        <v>0</v>
      </c>
      <c r="K253" s="70">
        <f>'K-8'!J189</f>
        <v>0</v>
      </c>
      <c r="L253" s="70">
        <f>'K-8'!K189</f>
        <v>0</v>
      </c>
      <c r="M253" s="129" t="str">
        <f>IF('K-8'!I205+'K-8'!J205+'K-8'!K205+'K-8'!M205&gt;=2,'K-8'!L189," ")</f>
        <v xml:space="preserve"> </v>
      </c>
      <c r="N253" s="70">
        <f>'K-8'!M189</f>
        <v>0</v>
      </c>
      <c r="O253" s="70"/>
      <c r="P253" s="71"/>
      <c r="Q253" s="302"/>
      <c r="R253" s="302"/>
      <c r="S253" s="303"/>
      <c r="T253" s="304"/>
      <c r="U253" s="302"/>
      <c r="V253" s="303"/>
      <c r="W253" s="305"/>
      <c r="X253" s="306"/>
      <c r="Y253" s="306"/>
      <c r="Z253" s="307"/>
    </row>
    <row r="254" spans="1:26" s="29" customFormat="1" ht="24" customHeight="1" x14ac:dyDescent="0.4">
      <c r="A254" s="68">
        <f>'Weekly Menus'!G17</f>
        <v>0</v>
      </c>
      <c r="B254" s="88"/>
      <c r="C254" s="108">
        <f>'K-8'!B190</f>
        <v>0</v>
      </c>
      <c r="D254" s="90"/>
      <c r="E254" s="91"/>
      <c r="F254" s="92"/>
      <c r="G254" s="69"/>
      <c r="H254" s="70">
        <f>'K-8'!E190+'K-8'!C190</f>
        <v>0</v>
      </c>
      <c r="I254" s="70">
        <f>'K-8'!G190+'K-8'!N190</f>
        <v>0</v>
      </c>
      <c r="J254" s="70">
        <f>'K-8'!I190</f>
        <v>0</v>
      </c>
      <c r="K254" s="70">
        <f>'K-8'!J190</f>
        <v>0</v>
      </c>
      <c r="L254" s="70">
        <f>'K-8'!K190</f>
        <v>0</v>
      </c>
      <c r="M254" s="129" t="str">
        <f>IF('K-8'!I205+'K-8'!J205+'K-8'!K205+'K-8'!M205&gt;=2,'K-8'!L190," ")</f>
        <v xml:space="preserve"> </v>
      </c>
      <c r="N254" s="70">
        <f>'K-8'!M190</f>
        <v>0</v>
      </c>
      <c r="O254" s="70"/>
      <c r="P254" s="71"/>
      <c r="Q254" s="302"/>
      <c r="R254" s="302"/>
      <c r="S254" s="303"/>
      <c r="T254" s="304"/>
      <c r="U254" s="302"/>
      <c r="V254" s="303"/>
      <c r="W254" s="323"/>
      <c r="X254" s="323"/>
      <c r="Y254" s="323"/>
      <c r="Z254" s="324"/>
    </row>
    <row r="255" spans="1:26" s="29" customFormat="1" ht="24" customHeight="1" x14ac:dyDescent="0.4">
      <c r="A255" s="68">
        <f>'Weekly Menus'!G18</f>
        <v>0</v>
      </c>
      <c r="B255" s="88"/>
      <c r="C255" s="108">
        <f>'K-8'!B191</f>
        <v>0</v>
      </c>
      <c r="D255" s="90"/>
      <c r="E255" s="91"/>
      <c r="F255" s="92"/>
      <c r="G255" s="69"/>
      <c r="H255" s="70">
        <f>'K-8'!E191+'K-8'!C191</f>
        <v>0</v>
      </c>
      <c r="I255" s="70">
        <f>'K-8'!G191+'K-8'!N191</f>
        <v>0</v>
      </c>
      <c r="J255" s="70">
        <f>'K-8'!I191</f>
        <v>0</v>
      </c>
      <c r="K255" s="70">
        <f>'K-8'!J191</f>
        <v>0</v>
      </c>
      <c r="L255" s="70">
        <f>'K-8'!K191</f>
        <v>0</v>
      </c>
      <c r="M255" s="129" t="str">
        <f>IF('K-8'!I205+'K-8'!J205+'K-8'!K205+'K-8'!M205&gt;=2,'K-8'!L191," ")</f>
        <v xml:space="preserve"> </v>
      </c>
      <c r="N255" s="70">
        <f>'K-8'!M191</f>
        <v>0</v>
      </c>
      <c r="O255" s="70"/>
      <c r="P255" s="71"/>
      <c r="Q255" s="302"/>
      <c r="R255" s="302"/>
      <c r="S255" s="303"/>
      <c r="T255" s="304"/>
      <c r="U255" s="302"/>
      <c r="V255" s="303"/>
      <c r="W255" s="323"/>
      <c r="X255" s="323"/>
      <c r="Y255" s="323"/>
      <c r="Z255" s="324"/>
    </row>
    <row r="256" spans="1:26" s="29" customFormat="1" ht="24" customHeight="1" x14ac:dyDescent="0.4">
      <c r="A256" s="68">
        <f>'Weekly Menus'!G19</f>
        <v>0</v>
      </c>
      <c r="B256" s="88"/>
      <c r="C256" s="108">
        <f>'K-8'!B192</f>
        <v>0</v>
      </c>
      <c r="D256" s="90"/>
      <c r="E256" s="91"/>
      <c r="F256" s="92"/>
      <c r="G256" s="69"/>
      <c r="H256" s="70">
        <f>'K-8'!E192+'K-8'!C192</f>
        <v>0</v>
      </c>
      <c r="I256" s="70">
        <f>'K-8'!G192+'K-8'!N192</f>
        <v>0</v>
      </c>
      <c r="J256" s="70">
        <f>'K-8'!I192</f>
        <v>0</v>
      </c>
      <c r="K256" s="70">
        <f>'K-8'!J192</f>
        <v>0</v>
      </c>
      <c r="L256" s="70">
        <f>'K-8'!K192</f>
        <v>0</v>
      </c>
      <c r="M256" s="129" t="str">
        <f>IF('K-8'!I205+'K-8'!J205+'K-8'!K205+'K-8'!M205&gt;=2,'K-8'!L192," ")</f>
        <v xml:space="preserve"> </v>
      </c>
      <c r="N256" s="70">
        <f>'K-8'!M192</f>
        <v>0</v>
      </c>
      <c r="O256" s="70"/>
      <c r="P256" s="71"/>
      <c r="Q256" s="302"/>
      <c r="R256" s="302"/>
      <c r="S256" s="303"/>
      <c r="T256" s="304"/>
      <c r="U256" s="302"/>
      <c r="V256" s="303"/>
      <c r="W256" s="323"/>
      <c r="X256" s="323"/>
      <c r="Y256" s="323"/>
      <c r="Z256" s="324"/>
    </row>
    <row r="257" spans="1:26" s="29" customFormat="1" ht="24" customHeight="1" x14ac:dyDescent="0.4">
      <c r="A257" s="68">
        <f>'Weekly Menus'!G20</f>
        <v>0</v>
      </c>
      <c r="B257" s="88"/>
      <c r="C257" s="108">
        <f>'K-8'!B193</f>
        <v>0</v>
      </c>
      <c r="D257" s="90"/>
      <c r="E257" s="91"/>
      <c r="F257" s="92"/>
      <c r="G257" s="69"/>
      <c r="H257" s="70">
        <f>'K-8'!E193+'K-8'!C193</f>
        <v>0</v>
      </c>
      <c r="I257" s="70">
        <f>'K-8'!G193+'K-8'!N193</f>
        <v>0</v>
      </c>
      <c r="J257" s="70">
        <f>'K-8'!I193</f>
        <v>0</v>
      </c>
      <c r="K257" s="70">
        <f>'K-8'!J193</f>
        <v>0</v>
      </c>
      <c r="L257" s="70">
        <f>'K-8'!K193</f>
        <v>0</v>
      </c>
      <c r="M257" s="129" t="str">
        <f>IF('K-8'!I205+'K-8'!J205+'K-8'!K205+'K-8'!M205&gt;=2,'K-8'!L193," ")</f>
        <v xml:space="preserve"> </v>
      </c>
      <c r="N257" s="70">
        <f>'K-8'!M193</f>
        <v>0</v>
      </c>
      <c r="O257" s="70"/>
      <c r="P257" s="71"/>
      <c r="Q257" s="302"/>
      <c r="R257" s="302"/>
      <c r="S257" s="303"/>
      <c r="T257" s="304"/>
      <c r="U257" s="302"/>
      <c r="V257" s="303"/>
      <c r="W257" s="323"/>
      <c r="X257" s="323"/>
      <c r="Y257" s="323"/>
      <c r="Z257" s="324"/>
    </row>
    <row r="258" spans="1:26" s="29" customFormat="1" ht="24" customHeight="1" x14ac:dyDescent="0.4">
      <c r="A258" s="68">
        <f>'Weekly Menus'!G21</f>
        <v>0</v>
      </c>
      <c r="B258" s="88"/>
      <c r="C258" s="108">
        <f>'K-8'!B194</f>
        <v>0</v>
      </c>
      <c r="D258" s="90"/>
      <c r="E258" s="91"/>
      <c r="F258" s="92"/>
      <c r="G258" s="69"/>
      <c r="H258" s="70">
        <f>'K-8'!E194+'K-8'!C194</f>
        <v>0</v>
      </c>
      <c r="I258" s="70">
        <f>'K-8'!G194+'K-8'!N194</f>
        <v>0</v>
      </c>
      <c r="J258" s="70">
        <f>'K-8'!I194</f>
        <v>0</v>
      </c>
      <c r="K258" s="70">
        <f>'K-8'!J194</f>
        <v>0</v>
      </c>
      <c r="L258" s="70">
        <f>'K-8'!K194</f>
        <v>0</v>
      </c>
      <c r="M258" s="129" t="str">
        <f>IF('K-8'!I205+'K-8'!J205+'K-8'!K205+'K-8'!M205&gt;=2,'K-8'!L194," ")</f>
        <v xml:space="preserve"> </v>
      </c>
      <c r="N258" s="70">
        <f>'K-8'!M194</f>
        <v>0</v>
      </c>
      <c r="O258" s="70"/>
      <c r="P258" s="71"/>
      <c r="Q258" s="302"/>
      <c r="R258" s="302"/>
      <c r="S258" s="303"/>
      <c r="T258" s="304"/>
      <c r="U258" s="302"/>
      <c r="V258" s="303"/>
      <c r="W258" s="323"/>
      <c r="X258" s="323"/>
      <c r="Y258" s="323"/>
      <c r="Z258" s="324"/>
    </row>
    <row r="259" spans="1:26" s="29" customFormat="1" ht="24" customHeight="1" x14ac:dyDescent="0.4">
      <c r="A259" s="68">
        <f>'Weekly Menus'!G22</f>
        <v>0</v>
      </c>
      <c r="B259" s="88"/>
      <c r="C259" s="108">
        <f>'K-8'!B195</f>
        <v>0</v>
      </c>
      <c r="D259" s="90"/>
      <c r="E259" s="91"/>
      <c r="F259" s="92"/>
      <c r="G259" s="69"/>
      <c r="H259" s="70">
        <f>'K-8'!E195+'K-8'!C195</f>
        <v>0</v>
      </c>
      <c r="I259" s="70">
        <f>'K-8'!G195+'K-8'!N195</f>
        <v>0</v>
      </c>
      <c r="J259" s="70">
        <f>'K-8'!I195</f>
        <v>0</v>
      </c>
      <c r="K259" s="70">
        <f>'K-8'!J195</f>
        <v>0</v>
      </c>
      <c r="L259" s="70">
        <f>'K-8'!K195</f>
        <v>0</v>
      </c>
      <c r="M259" s="129" t="str">
        <f>IF('K-8'!I205+'K-8'!J205+'K-8'!K205+'K-8'!M205&gt;=2,'K-8'!L195," ")</f>
        <v xml:space="preserve"> </v>
      </c>
      <c r="N259" s="70">
        <f>'K-8'!M195</f>
        <v>0</v>
      </c>
      <c r="O259" s="70"/>
      <c r="P259" s="71"/>
      <c r="Q259" s="302"/>
      <c r="R259" s="302"/>
      <c r="S259" s="303"/>
      <c r="T259" s="304"/>
      <c r="U259" s="302"/>
      <c r="V259" s="303"/>
      <c r="W259" s="323"/>
      <c r="X259" s="323"/>
      <c r="Y259" s="323"/>
      <c r="Z259" s="324"/>
    </row>
    <row r="260" spans="1:26" s="29" customFormat="1" ht="24" customHeight="1" x14ac:dyDescent="0.4">
      <c r="A260" s="68">
        <f>'Weekly Menus'!G23</f>
        <v>0</v>
      </c>
      <c r="B260" s="88"/>
      <c r="C260" s="108">
        <f>'K-8'!B196</f>
        <v>0</v>
      </c>
      <c r="D260" s="90"/>
      <c r="E260" s="91"/>
      <c r="F260" s="92"/>
      <c r="G260" s="69"/>
      <c r="H260" s="70">
        <f>'K-8'!E196+'K-8'!C196</f>
        <v>0</v>
      </c>
      <c r="I260" s="70">
        <f>'K-8'!G196+'K-8'!N196</f>
        <v>0</v>
      </c>
      <c r="J260" s="70">
        <f>'K-8'!I196</f>
        <v>0</v>
      </c>
      <c r="K260" s="70">
        <f>'K-8'!J196</f>
        <v>0</v>
      </c>
      <c r="L260" s="70">
        <f>'K-8'!K196</f>
        <v>0</v>
      </c>
      <c r="M260" s="129" t="str">
        <f>IF('K-8'!I205+'K-8'!J205+'K-8'!K205+'K-8'!M205&gt;=2,'K-8'!L196," ")</f>
        <v xml:space="preserve"> </v>
      </c>
      <c r="N260" s="70">
        <f>'K-8'!M196</f>
        <v>0</v>
      </c>
      <c r="O260" s="70"/>
      <c r="P260" s="71"/>
      <c r="Q260" s="302"/>
      <c r="R260" s="302"/>
      <c r="S260" s="303"/>
      <c r="T260" s="304"/>
      <c r="U260" s="302"/>
      <c r="V260" s="303"/>
      <c r="W260" s="323"/>
      <c r="X260" s="323"/>
      <c r="Y260" s="323"/>
      <c r="Z260" s="324"/>
    </row>
    <row r="261" spans="1:26" s="29" customFormat="1" ht="24" customHeight="1" x14ac:dyDescent="0.4">
      <c r="A261" s="68">
        <f>'Weekly Menus'!G24</f>
        <v>0</v>
      </c>
      <c r="B261" s="88"/>
      <c r="C261" s="108">
        <f>'K-8'!B197</f>
        <v>0</v>
      </c>
      <c r="D261" s="90"/>
      <c r="E261" s="91"/>
      <c r="F261" s="92"/>
      <c r="G261" s="69"/>
      <c r="H261" s="70">
        <f>'K-8'!E197+'K-8'!C197</f>
        <v>0</v>
      </c>
      <c r="I261" s="70">
        <f>'K-8'!G197+'K-8'!N197</f>
        <v>0</v>
      </c>
      <c r="J261" s="70">
        <f>'K-8'!I197</f>
        <v>0</v>
      </c>
      <c r="K261" s="70">
        <f>'K-8'!J197</f>
        <v>0</v>
      </c>
      <c r="L261" s="70">
        <f>'K-8'!K197</f>
        <v>0</v>
      </c>
      <c r="M261" s="129" t="str">
        <f>IF('K-8'!I205+'K-8'!J205+'K-8'!K205+'K-8'!M205&gt;=2,'K-8'!L197," ")</f>
        <v xml:space="preserve"> </v>
      </c>
      <c r="N261" s="70">
        <f>'K-8'!M197</f>
        <v>0</v>
      </c>
      <c r="O261" s="70"/>
      <c r="P261" s="71"/>
      <c r="Q261" s="302"/>
      <c r="R261" s="302"/>
      <c r="S261" s="303"/>
      <c r="T261" s="304"/>
      <c r="U261" s="302"/>
      <c r="V261" s="303"/>
      <c r="W261" s="323"/>
      <c r="X261" s="323"/>
      <c r="Y261" s="323"/>
      <c r="Z261" s="324"/>
    </row>
    <row r="262" spans="1:26" ht="24" customHeight="1" x14ac:dyDescent="0.4">
      <c r="A262" s="68">
        <f>'Weekly Menus'!G25</f>
        <v>0</v>
      </c>
      <c r="B262" s="88"/>
      <c r="C262" s="108">
        <f>'K-8'!B198</f>
        <v>0</v>
      </c>
      <c r="D262" s="90"/>
      <c r="E262" s="91"/>
      <c r="F262" s="92"/>
      <c r="G262" s="69"/>
      <c r="H262" s="70">
        <f>'K-8'!E198+'K-8'!C198</f>
        <v>0</v>
      </c>
      <c r="I262" s="70">
        <f>'K-8'!G198+'K-8'!N198</f>
        <v>0</v>
      </c>
      <c r="J262" s="70">
        <f>'K-8'!I198</f>
        <v>0</v>
      </c>
      <c r="K262" s="70">
        <f>'K-8'!J198</f>
        <v>0</v>
      </c>
      <c r="L262" s="70">
        <f>'K-8'!K198</f>
        <v>0</v>
      </c>
      <c r="M262" s="129" t="str">
        <f>IF('K-8'!I205+'K-8'!J205+'K-8'!K205+'K-8'!M205&gt;=2,'K-8'!L198," ")</f>
        <v xml:space="preserve"> </v>
      </c>
      <c r="N262" s="70">
        <f>'K-8'!M198</f>
        <v>0</v>
      </c>
      <c r="O262" s="70"/>
      <c r="P262" s="71"/>
      <c r="Q262" s="302"/>
      <c r="R262" s="302"/>
      <c r="S262" s="303"/>
      <c r="T262" s="304"/>
      <c r="U262" s="302"/>
      <c r="V262" s="303"/>
      <c r="W262" s="323"/>
      <c r="X262" s="323"/>
      <c r="Y262" s="323"/>
      <c r="Z262" s="324"/>
    </row>
    <row r="263" spans="1:26" ht="24" customHeight="1" thickBot="1" x14ac:dyDescent="0.45">
      <c r="A263" s="68">
        <f>'Weekly Menus'!G26</f>
        <v>0</v>
      </c>
      <c r="B263" s="89"/>
      <c r="C263" s="108">
        <f>'K-8'!B199</f>
        <v>0</v>
      </c>
      <c r="D263" s="93"/>
      <c r="E263" s="94"/>
      <c r="F263" s="95"/>
      <c r="G263" s="183"/>
      <c r="H263" s="70">
        <f>'K-8'!E199+'K-8'!C199</f>
        <v>0</v>
      </c>
      <c r="I263" s="70">
        <f>'K-8'!G199+'K-8'!N199</f>
        <v>0</v>
      </c>
      <c r="J263" s="70">
        <f>'K-8'!I199</f>
        <v>0</v>
      </c>
      <c r="K263" s="70">
        <f>'K-8'!J199</f>
        <v>0</v>
      </c>
      <c r="L263" s="70">
        <f>'K-8'!K199</f>
        <v>0</v>
      </c>
      <c r="M263" s="188" t="str">
        <f>IF('K-8'!I205+'K-8'!J205+'K-8'!K205+'K-8'!M205&gt;=2,'K-8'!L199," ")</f>
        <v xml:space="preserve"> </v>
      </c>
      <c r="N263" s="70">
        <f>'K-8'!M199</f>
        <v>0</v>
      </c>
      <c r="O263" s="184"/>
      <c r="P263" s="185"/>
      <c r="Q263" s="340"/>
      <c r="R263" s="340"/>
      <c r="S263" s="341"/>
      <c r="T263" s="342"/>
      <c r="U263" s="340"/>
      <c r="V263" s="341"/>
      <c r="W263" s="343"/>
      <c r="X263" s="343"/>
      <c r="Y263" s="343"/>
      <c r="Z263" s="344"/>
    </row>
    <row r="264" spans="1:26" ht="24" customHeight="1" x14ac:dyDescent="0.4">
      <c r="A264" s="325" t="s">
        <v>45</v>
      </c>
      <c r="B264" s="326"/>
      <c r="C264" s="326"/>
      <c r="D264" s="326"/>
      <c r="E264" s="326"/>
      <c r="F264" s="326"/>
      <c r="G264" s="186">
        <f>FLOOR(SUM(G244:G263), 0.25)</f>
        <v>0</v>
      </c>
      <c r="H264" s="186">
        <f>FLOOR(SUM(H244:H263), 0.25)</f>
        <v>0</v>
      </c>
      <c r="I264" s="186">
        <f>FLOOR(SUM(I244:I263), 0.125)</f>
        <v>0</v>
      </c>
      <c r="J264" s="186">
        <f t="shared" ref="J264:P264" si="12">FLOOR(SUM(J244:J263), 0.125)</f>
        <v>0</v>
      </c>
      <c r="K264" s="186">
        <f t="shared" si="12"/>
        <v>0</v>
      </c>
      <c r="L264" s="186">
        <f t="shared" si="12"/>
        <v>0</v>
      </c>
      <c r="M264" s="186">
        <f t="shared" si="12"/>
        <v>0</v>
      </c>
      <c r="N264" s="186">
        <f t="shared" si="12"/>
        <v>0</v>
      </c>
      <c r="O264" s="186">
        <f t="shared" si="12"/>
        <v>0</v>
      </c>
      <c r="P264" s="187">
        <f t="shared" si="12"/>
        <v>0</v>
      </c>
      <c r="Q264" s="327" t="s">
        <v>49</v>
      </c>
      <c r="R264" s="328"/>
      <c r="S264" s="328"/>
      <c r="T264" s="328"/>
      <c r="U264" s="328"/>
      <c r="V264" s="328"/>
      <c r="W264" s="328"/>
      <c r="X264" s="328"/>
      <c r="Y264" s="328"/>
      <c r="Z264" s="329"/>
    </row>
    <row r="265" spans="1:26" ht="24" customHeight="1" x14ac:dyDescent="0.4">
      <c r="A265" s="336" t="s">
        <v>44</v>
      </c>
      <c r="B265" s="337"/>
      <c r="C265" s="337"/>
      <c r="D265" s="337"/>
      <c r="E265" s="337"/>
      <c r="F265" s="337"/>
      <c r="G265" s="30"/>
      <c r="H265" s="30"/>
      <c r="I265" s="30"/>
      <c r="J265" s="30"/>
      <c r="K265" s="30"/>
      <c r="L265" s="30"/>
      <c r="M265" s="30"/>
      <c r="N265" s="30"/>
      <c r="O265" s="30"/>
      <c r="P265" s="113"/>
      <c r="Q265" s="330"/>
      <c r="R265" s="331"/>
      <c r="S265" s="331"/>
      <c r="T265" s="331"/>
      <c r="U265" s="331"/>
      <c r="V265" s="331"/>
      <c r="W265" s="331"/>
      <c r="X265" s="331"/>
      <c r="Y265" s="331"/>
      <c r="Z265" s="332"/>
    </row>
    <row r="266" spans="1:26" ht="24" customHeight="1" thickBot="1" x14ac:dyDescent="0.45">
      <c r="A266" s="338" t="s">
        <v>56</v>
      </c>
      <c r="B266" s="339"/>
      <c r="C266" s="339"/>
      <c r="D266" s="339"/>
      <c r="E266" s="339"/>
      <c r="F266" s="339"/>
      <c r="G266" s="72">
        <f>SUM(G35,G73,G111,G149,G187,G226,G264)</f>
        <v>0</v>
      </c>
      <c r="H266" s="72">
        <f t="shared" ref="H266:P266" si="13">SUM(H35,H73,H111,H149,H187,H226,H264)</f>
        <v>0</v>
      </c>
      <c r="I266" s="72">
        <f t="shared" si="13"/>
        <v>0</v>
      </c>
      <c r="J266" s="72">
        <f t="shared" si="13"/>
        <v>0</v>
      </c>
      <c r="K266" s="72">
        <f t="shared" si="13"/>
        <v>0</v>
      </c>
      <c r="L266" s="72">
        <f t="shared" si="13"/>
        <v>0</v>
      </c>
      <c r="M266" s="72">
        <f t="shared" si="13"/>
        <v>0</v>
      </c>
      <c r="N266" s="72">
        <f t="shared" si="13"/>
        <v>0</v>
      </c>
      <c r="O266" s="72">
        <f t="shared" si="13"/>
        <v>0</v>
      </c>
      <c r="P266" s="72">
        <f t="shared" si="13"/>
        <v>0</v>
      </c>
      <c r="Q266" s="333"/>
      <c r="R266" s="334"/>
      <c r="S266" s="334"/>
      <c r="T266" s="334"/>
      <c r="U266" s="334"/>
      <c r="V266" s="334"/>
      <c r="W266" s="334"/>
      <c r="X266" s="334"/>
      <c r="Y266" s="334"/>
      <c r="Z266" s="335"/>
    </row>
  </sheetData>
  <sheetProtection password="D9A3" sheet="1" objects="1" scenarios="1" selectLockedCells="1"/>
  <mergeCells count="735">
    <mergeCell ref="Q263:S263"/>
    <mergeCell ref="T263:V263"/>
    <mergeCell ref="W263:Z263"/>
    <mergeCell ref="A264:F264"/>
    <mergeCell ref="Q264:Z266"/>
    <mergeCell ref="A265:F265"/>
    <mergeCell ref="A266:F266"/>
    <mergeCell ref="Q260:S260"/>
    <mergeCell ref="T260:V260"/>
    <mergeCell ref="W260:Z260"/>
    <mergeCell ref="Q261:S261"/>
    <mergeCell ref="T261:V261"/>
    <mergeCell ref="W261:Z261"/>
    <mergeCell ref="Q262:S262"/>
    <mergeCell ref="T262:V262"/>
    <mergeCell ref="W262:Z262"/>
    <mergeCell ref="Q257:S257"/>
    <mergeCell ref="T257:V257"/>
    <mergeCell ref="W257:Z257"/>
    <mergeCell ref="Q258:S258"/>
    <mergeCell ref="T258:V258"/>
    <mergeCell ref="W258:Z258"/>
    <mergeCell ref="Q259:S259"/>
    <mergeCell ref="T259:V259"/>
    <mergeCell ref="W259:Z259"/>
    <mergeCell ref="Q254:S254"/>
    <mergeCell ref="T254:V254"/>
    <mergeCell ref="W254:Z254"/>
    <mergeCell ref="Q255:S255"/>
    <mergeCell ref="T255:V255"/>
    <mergeCell ref="W255:Z255"/>
    <mergeCell ref="Q256:S256"/>
    <mergeCell ref="T256:V256"/>
    <mergeCell ref="W256:Z256"/>
    <mergeCell ref="Q251:S251"/>
    <mergeCell ref="T251:V251"/>
    <mergeCell ref="W251:Z251"/>
    <mergeCell ref="Q252:S252"/>
    <mergeCell ref="T252:V252"/>
    <mergeCell ref="W252:Z252"/>
    <mergeCell ref="Q253:S253"/>
    <mergeCell ref="T253:V253"/>
    <mergeCell ref="W253:Z253"/>
    <mergeCell ref="Q248:S248"/>
    <mergeCell ref="T248:V248"/>
    <mergeCell ref="W248:Z248"/>
    <mergeCell ref="Q249:S249"/>
    <mergeCell ref="T249:V249"/>
    <mergeCell ref="W249:Z249"/>
    <mergeCell ref="Q250:S250"/>
    <mergeCell ref="T250:V250"/>
    <mergeCell ref="W250:Z250"/>
    <mergeCell ref="Q245:S245"/>
    <mergeCell ref="T245:V245"/>
    <mergeCell ref="W245:Z245"/>
    <mergeCell ref="Q246:S246"/>
    <mergeCell ref="T246:V246"/>
    <mergeCell ref="W246:Z246"/>
    <mergeCell ref="Q247:S247"/>
    <mergeCell ref="T247:V247"/>
    <mergeCell ref="W247:Z247"/>
    <mergeCell ref="A242:A243"/>
    <mergeCell ref="B242:B243"/>
    <mergeCell ref="C242:C243"/>
    <mergeCell ref="D242:F242"/>
    <mergeCell ref="G242:P242"/>
    <mergeCell ref="Q242:S243"/>
    <mergeCell ref="T242:V243"/>
    <mergeCell ref="W242:Z243"/>
    <mergeCell ref="Q244:S244"/>
    <mergeCell ref="T244:V244"/>
    <mergeCell ref="W244:Z244"/>
    <mergeCell ref="E239:G239"/>
    <mergeCell ref="H239:I240"/>
    <mergeCell ref="J239:K239"/>
    <mergeCell ref="L239:M239"/>
    <mergeCell ref="P239:R239"/>
    <mergeCell ref="S239:T240"/>
    <mergeCell ref="U239:V239"/>
    <mergeCell ref="W239:X239"/>
    <mergeCell ref="E240:G240"/>
    <mergeCell ref="J240:K240"/>
    <mergeCell ref="L240:M240"/>
    <mergeCell ref="P240:R240"/>
    <mergeCell ref="U240:V240"/>
    <mergeCell ref="W240:X240"/>
    <mergeCell ref="E236:G237"/>
    <mergeCell ref="H236:I237"/>
    <mergeCell ref="J236:K237"/>
    <mergeCell ref="L236:M237"/>
    <mergeCell ref="P236:R237"/>
    <mergeCell ref="S236:T237"/>
    <mergeCell ref="U236:V237"/>
    <mergeCell ref="W236:X237"/>
    <mergeCell ref="E238:G238"/>
    <mergeCell ref="H238:I238"/>
    <mergeCell ref="J238:K238"/>
    <mergeCell ref="L238:M238"/>
    <mergeCell ref="P238:R238"/>
    <mergeCell ref="S238:T238"/>
    <mergeCell ref="U238:V238"/>
    <mergeCell ref="W238:X238"/>
    <mergeCell ref="Q225:S225"/>
    <mergeCell ref="T225:V225"/>
    <mergeCell ref="W225:Z225"/>
    <mergeCell ref="A226:F226"/>
    <mergeCell ref="Q226:Z228"/>
    <mergeCell ref="A227:F227"/>
    <mergeCell ref="A228:F228"/>
    <mergeCell ref="A230:Z230"/>
    <mergeCell ref="E235:M235"/>
    <mergeCell ref="P235:X235"/>
    <mergeCell ref="Q222:S222"/>
    <mergeCell ref="T222:V222"/>
    <mergeCell ref="W222:Z222"/>
    <mergeCell ref="Q223:S223"/>
    <mergeCell ref="T223:V223"/>
    <mergeCell ref="W223:Z223"/>
    <mergeCell ref="Q224:S224"/>
    <mergeCell ref="T224:V224"/>
    <mergeCell ref="W224:Z224"/>
    <mergeCell ref="Q219:S219"/>
    <mergeCell ref="T219:V219"/>
    <mergeCell ref="W219:Z219"/>
    <mergeCell ref="Q220:S220"/>
    <mergeCell ref="T220:V220"/>
    <mergeCell ref="W220:Z220"/>
    <mergeCell ref="Q221:S221"/>
    <mergeCell ref="T221:V221"/>
    <mergeCell ref="W221:Z221"/>
    <mergeCell ref="Q216:S216"/>
    <mergeCell ref="T216:V216"/>
    <mergeCell ref="W216:Z216"/>
    <mergeCell ref="Q217:S217"/>
    <mergeCell ref="T217:V217"/>
    <mergeCell ref="W217:Z217"/>
    <mergeCell ref="Q218:S218"/>
    <mergeCell ref="T218:V218"/>
    <mergeCell ref="W218:Z218"/>
    <mergeCell ref="Q213:S213"/>
    <mergeCell ref="T213:V213"/>
    <mergeCell ref="W213:Z213"/>
    <mergeCell ref="Q214:S214"/>
    <mergeCell ref="T214:V214"/>
    <mergeCell ref="W214:Z214"/>
    <mergeCell ref="Q215:S215"/>
    <mergeCell ref="T215:V215"/>
    <mergeCell ref="W215:Z215"/>
    <mergeCell ref="Q210:S210"/>
    <mergeCell ref="T210:V210"/>
    <mergeCell ref="W210:Z210"/>
    <mergeCell ref="Q211:S211"/>
    <mergeCell ref="T211:V211"/>
    <mergeCell ref="W211:Z211"/>
    <mergeCell ref="Q212:S212"/>
    <mergeCell ref="T212:V212"/>
    <mergeCell ref="W212:Z212"/>
    <mergeCell ref="Q207:S207"/>
    <mergeCell ref="T207:V207"/>
    <mergeCell ref="W207:Z207"/>
    <mergeCell ref="Q208:S208"/>
    <mergeCell ref="T208:V208"/>
    <mergeCell ref="W208:Z208"/>
    <mergeCell ref="Q209:S209"/>
    <mergeCell ref="T209:V209"/>
    <mergeCell ref="W209:Z209"/>
    <mergeCell ref="A204:A205"/>
    <mergeCell ref="B204:B205"/>
    <mergeCell ref="C204:C205"/>
    <mergeCell ref="D204:F204"/>
    <mergeCell ref="G204:P204"/>
    <mergeCell ref="Q204:S205"/>
    <mergeCell ref="T204:V205"/>
    <mergeCell ref="W204:Z205"/>
    <mergeCell ref="Q206:S206"/>
    <mergeCell ref="T206:V206"/>
    <mergeCell ref="W206:Z206"/>
    <mergeCell ref="E200:G200"/>
    <mergeCell ref="H200:I200"/>
    <mergeCell ref="J200:K200"/>
    <mergeCell ref="L200:M200"/>
    <mergeCell ref="P200:R200"/>
    <mergeCell ref="S200:T200"/>
    <mergeCell ref="U200:V200"/>
    <mergeCell ref="W200:X200"/>
    <mergeCell ref="E201:G201"/>
    <mergeCell ref="H201:I202"/>
    <mergeCell ref="J201:K201"/>
    <mergeCell ref="L201:M201"/>
    <mergeCell ref="P201:R201"/>
    <mergeCell ref="S201:T202"/>
    <mergeCell ref="U201:V201"/>
    <mergeCell ref="W201:X201"/>
    <mergeCell ref="E202:G202"/>
    <mergeCell ref="J202:K202"/>
    <mergeCell ref="L202:M202"/>
    <mergeCell ref="P202:R202"/>
    <mergeCell ref="U202:V202"/>
    <mergeCell ref="W202:X202"/>
    <mergeCell ref="A192:Z192"/>
    <mergeCell ref="E197:M197"/>
    <mergeCell ref="P197:X197"/>
    <mergeCell ref="E198:G199"/>
    <mergeCell ref="H198:I199"/>
    <mergeCell ref="J198:K199"/>
    <mergeCell ref="L198:M199"/>
    <mergeCell ref="P198:R199"/>
    <mergeCell ref="S198:T199"/>
    <mergeCell ref="U198:V199"/>
    <mergeCell ref="W198:X199"/>
    <mergeCell ref="A187:F187"/>
    <mergeCell ref="Q187:Z189"/>
    <mergeCell ref="A188:F188"/>
    <mergeCell ref="A189:F189"/>
    <mergeCell ref="Q185:S185"/>
    <mergeCell ref="T185:V185"/>
    <mergeCell ref="W185:Z185"/>
    <mergeCell ref="Q186:S186"/>
    <mergeCell ref="T186:V186"/>
    <mergeCell ref="W186:Z186"/>
    <mergeCell ref="Q183:S183"/>
    <mergeCell ref="T183:V183"/>
    <mergeCell ref="W183:Z183"/>
    <mergeCell ref="Q184:S184"/>
    <mergeCell ref="T184:V184"/>
    <mergeCell ref="W184:Z184"/>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73:F73"/>
    <mergeCell ref="Q73:Z75"/>
    <mergeCell ref="A74:F74"/>
    <mergeCell ref="A75:F75"/>
    <mergeCell ref="A77:Z77"/>
    <mergeCell ref="E82:M82"/>
    <mergeCell ref="P82:X82"/>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35:F35"/>
    <mergeCell ref="Q35:Z37"/>
    <mergeCell ref="A36:F36"/>
    <mergeCell ref="A37:F37"/>
    <mergeCell ref="A39:Z39"/>
    <mergeCell ref="E44:M44"/>
    <mergeCell ref="P44:X44"/>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69" orientation="landscape" r:id="rId1"/>
  <rowBreaks count="3" manualBreakCount="3">
    <brk id="152" max="25" man="1"/>
    <brk id="191" max="16383" man="1"/>
    <brk id="2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266"/>
  <sheetViews>
    <sheetView showZeros="0" zoomScaleNormal="100" workbookViewId="0">
      <selection activeCell="D4" sqref="D4"/>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50" t="s">
        <v>82</v>
      </c>
      <c r="B1" s="351"/>
      <c r="C1" s="351"/>
      <c r="D1" s="351"/>
      <c r="E1" s="351"/>
      <c r="F1" s="351"/>
      <c r="G1" s="351"/>
      <c r="H1" s="351"/>
      <c r="I1" s="351"/>
      <c r="J1" s="351"/>
      <c r="K1" s="351"/>
      <c r="L1" s="351"/>
      <c r="M1" s="351"/>
      <c r="N1" s="351"/>
      <c r="O1" s="351"/>
      <c r="P1" s="351"/>
      <c r="Q1" s="351"/>
      <c r="R1" s="351"/>
      <c r="S1" s="351"/>
      <c r="T1" s="351"/>
      <c r="U1" s="351"/>
      <c r="V1" s="351"/>
      <c r="W1" s="351"/>
      <c r="X1" s="351"/>
      <c r="Y1" s="351"/>
      <c r="Z1" s="352"/>
    </row>
    <row r="2" spans="1:26" s="12" customFormat="1" ht="15" customHeight="1" x14ac:dyDescent="0.4">
      <c r="A2" s="42"/>
      <c r="B2" s="43"/>
      <c r="C2" s="43"/>
      <c r="D2" s="43"/>
      <c r="E2" s="43"/>
      <c r="F2" s="43"/>
      <c r="G2" s="43"/>
      <c r="H2" s="43"/>
      <c r="I2" s="43"/>
      <c r="J2" s="43"/>
      <c r="K2" s="43"/>
      <c r="L2" s="43"/>
      <c r="M2" s="43"/>
      <c r="N2" s="44"/>
      <c r="O2" s="44"/>
      <c r="P2" s="44"/>
      <c r="Q2" s="45"/>
      <c r="R2" s="45"/>
      <c r="S2" s="45"/>
      <c r="T2" s="45"/>
      <c r="U2" s="45"/>
      <c r="V2" s="45"/>
      <c r="W2" s="45"/>
      <c r="X2" s="45"/>
      <c r="Y2" s="45"/>
      <c r="Z2" s="46"/>
    </row>
    <row r="3" spans="1:26" ht="15" customHeight="1" x14ac:dyDescent="0.4">
      <c r="A3" s="101" t="s">
        <v>50</v>
      </c>
      <c r="B3" s="85" t="s">
        <v>6</v>
      </c>
      <c r="C3" s="86"/>
      <c r="D3" s="87"/>
      <c r="E3" s="86"/>
      <c r="F3" s="49"/>
      <c r="G3" s="50"/>
      <c r="H3" s="50"/>
      <c r="I3" s="50"/>
      <c r="J3" s="50"/>
      <c r="K3" s="43"/>
      <c r="L3" s="43"/>
      <c r="M3" s="43"/>
      <c r="N3" s="44"/>
      <c r="O3" s="44"/>
      <c r="P3" s="44"/>
      <c r="Q3" s="50"/>
      <c r="R3" s="50"/>
      <c r="S3" s="50"/>
      <c r="T3" s="50"/>
      <c r="U3" s="50"/>
      <c r="V3" s="50"/>
      <c r="W3" s="50"/>
      <c r="X3" s="50"/>
      <c r="Y3" s="50"/>
      <c r="Z3" s="51"/>
    </row>
    <row r="4" spans="1:26" ht="15" customHeight="1" x14ac:dyDescent="0.4">
      <c r="A4" s="101"/>
      <c r="B4" s="86"/>
      <c r="C4" s="86"/>
      <c r="D4" s="86"/>
      <c r="E4" s="49"/>
      <c r="F4" s="49"/>
      <c r="G4" s="49"/>
      <c r="H4" s="48"/>
      <c r="I4" s="49"/>
      <c r="J4" s="43"/>
      <c r="K4" s="43"/>
      <c r="L4" s="43"/>
      <c r="M4" s="43"/>
      <c r="N4" s="44"/>
      <c r="O4" s="44"/>
      <c r="P4" s="44"/>
      <c r="Q4" s="50"/>
      <c r="R4" s="50"/>
      <c r="S4" s="50"/>
      <c r="T4" s="50"/>
      <c r="U4" s="50"/>
      <c r="V4" s="50"/>
      <c r="W4" s="50"/>
      <c r="X4" s="50"/>
      <c r="Y4" s="50"/>
      <c r="Z4" s="51"/>
    </row>
    <row r="5" spans="1:26" ht="15" customHeight="1" thickBot="1" x14ac:dyDescent="0.45">
      <c r="A5" s="101" t="s">
        <v>46</v>
      </c>
      <c r="B5" s="86"/>
      <c r="C5" s="86"/>
      <c r="D5" s="86"/>
      <c r="E5" s="86"/>
      <c r="F5" s="49"/>
      <c r="G5" s="49"/>
      <c r="H5" s="48"/>
      <c r="I5" s="49"/>
      <c r="J5" s="43"/>
      <c r="K5" s="43"/>
      <c r="L5" s="43"/>
      <c r="M5" s="43"/>
      <c r="N5" s="44"/>
      <c r="O5" s="44"/>
      <c r="P5" s="44"/>
      <c r="Q5" s="50"/>
      <c r="R5" s="50"/>
      <c r="S5" s="50"/>
      <c r="T5" s="50"/>
      <c r="U5" s="50"/>
      <c r="V5" s="50"/>
      <c r="W5" s="50"/>
      <c r="X5" s="50"/>
      <c r="Y5" s="50"/>
      <c r="Z5" s="51"/>
    </row>
    <row r="6" spans="1:26" ht="15" customHeight="1" thickBot="1" x14ac:dyDescent="0.45">
      <c r="A6" s="101"/>
      <c r="B6" s="86"/>
      <c r="C6" s="86"/>
      <c r="D6" s="86"/>
      <c r="E6" s="239" t="s">
        <v>41</v>
      </c>
      <c r="F6" s="240"/>
      <c r="G6" s="240"/>
      <c r="H6" s="240"/>
      <c r="I6" s="240"/>
      <c r="J6" s="240"/>
      <c r="K6" s="240"/>
      <c r="L6" s="240"/>
      <c r="M6" s="241"/>
      <c r="N6" s="43"/>
      <c r="O6" s="43"/>
      <c r="P6" s="242" t="s">
        <v>43</v>
      </c>
      <c r="Q6" s="243"/>
      <c r="R6" s="243"/>
      <c r="S6" s="243"/>
      <c r="T6" s="243"/>
      <c r="U6" s="243"/>
      <c r="V6" s="243"/>
      <c r="W6" s="243"/>
      <c r="X6" s="244"/>
      <c r="Y6" s="50"/>
      <c r="Z6" s="51"/>
    </row>
    <row r="7" spans="1:26" ht="15" customHeight="1" x14ac:dyDescent="0.45">
      <c r="A7" s="99" t="s">
        <v>55</v>
      </c>
      <c r="B7" s="100"/>
      <c r="C7" s="100"/>
      <c r="D7" s="102"/>
      <c r="E7" s="245"/>
      <c r="F7" s="246"/>
      <c r="G7" s="246"/>
      <c r="H7" s="249" t="s">
        <v>40</v>
      </c>
      <c r="I7" s="249"/>
      <c r="J7" s="251" t="s">
        <v>19</v>
      </c>
      <c r="K7" s="251"/>
      <c r="L7" s="251" t="s">
        <v>20</v>
      </c>
      <c r="M7" s="253"/>
      <c r="N7" s="53"/>
      <c r="O7" s="54"/>
      <c r="P7" s="255"/>
      <c r="Q7" s="256"/>
      <c r="R7" s="257"/>
      <c r="S7" s="261" t="s">
        <v>42</v>
      </c>
      <c r="T7" s="261"/>
      <c r="U7" s="261" t="s">
        <v>19</v>
      </c>
      <c r="V7" s="261"/>
      <c r="W7" s="261" t="s">
        <v>20</v>
      </c>
      <c r="X7" s="263"/>
      <c r="Y7" s="50"/>
      <c r="Z7" s="51"/>
    </row>
    <row r="8" spans="1:26" ht="15" customHeight="1" x14ac:dyDescent="0.45">
      <c r="A8" s="99" t="s">
        <v>58</v>
      </c>
      <c r="B8" s="100"/>
      <c r="C8" s="100"/>
      <c r="D8" s="102"/>
      <c r="E8" s="247"/>
      <c r="F8" s="248"/>
      <c r="G8" s="248"/>
      <c r="H8" s="250"/>
      <c r="I8" s="250"/>
      <c r="J8" s="252"/>
      <c r="K8" s="252"/>
      <c r="L8" s="252"/>
      <c r="M8" s="254"/>
      <c r="N8" s="55"/>
      <c r="O8" s="55"/>
      <c r="P8" s="258"/>
      <c r="Q8" s="259"/>
      <c r="R8" s="260"/>
      <c r="S8" s="262"/>
      <c r="T8" s="262"/>
      <c r="U8" s="262"/>
      <c r="V8" s="262"/>
      <c r="W8" s="262"/>
      <c r="X8" s="264"/>
      <c r="Y8" s="50"/>
      <c r="Z8" s="51"/>
    </row>
    <row r="9" spans="1:26" ht="15" customHeight="1" x14ac:dyDescent="0.4">
      <c r="A9" s="101"/>
      <c r="B9" s="86"/>
      <c r="C9" s="86"/>
      <c r="D9" s="86"/>
      <c r="E9" s="265" t="s">
        <v>37</v>
      </c>
      <c r="F9" s="266"/>
      <c r="G9" s="266"/>
      <c r="H9" s="267" t="s">
        <v>62</v>
      </c>
      <c r="I9" s="267"/>
      <c r="J9" s="267"/>
      <c r="K9" s="267"/>
      <c r="L9" s="345"/>
      <c r="M9" s="346"/>
      <c r="N9" s="55"/>
      <c r="O9" s="55"/>
      <c r="P9" s="271" t="s">
        <v>37</v>
      </c>
      <c r="Q9" s="272"/>
      <c r="R9" s="272"/>
      <c r="S9" s="267" t="s">
        <v>62</v>
      </c>
      <c r="T9" s="267"/>
      <c r="U9" s="353"/>
      <c r="V9" s="354"/>
      <c r="W9" s="353"/>
      <c r="X9" s="357"/>
      <c r="Y9" s="50"/>
      <c r="Z9" s="51"/>
    </row>
    <row r="10" spans="1:26" ht="15" customHeight="1" x14ac:dyDescent="0.4">
      <c r="A10" s="103"/>
      <c r="B10" s="104"/>
      <c r="C10" s="104"/>
      <c r="D10" s="104"/>
      <c r="E10" s="265" t="s">
        <v>38</v>
      </c>
      <c r="F10" s="266"/>
      <c r="G10" s="266"/>
      <c r="H10" s="286"/>
      <c r="I10" s="286"/>
      <c r="J10" s="267"/>
      <c r="K10" s="267"/>
      <c r="L10" s="345"/>
      <c r="M10" s="346"/>
      <c r="N10" s="55"/>
      <c r="O10" s="55"/>
      <c r="P10" s="271" t="s">
        <v>38</v>
      </c>
      <c r="Q10" s="272"/>
      <c r="R10" s="272"/>
      <c r="S10" s="288"/>
      <c r="T10" s="289"/>
      <c r="U10" s="353"/>
      <c r="V10" s="354"/>
      <c r="W10" s="353"/>
      <c r="X10" s="357"/>
      <c r="Y10" s="50"/>
      <c r="Z10" s="51"/>
    </row>
    <row r="11" spans="1:26" ht="15" customHeight="1" thickBot="1" x14ac:dyDescent="0.45">
      <c r="A11" s="103"/>
      <c r="B11" s="104"/>
      <c r="C11" s="104"/>
      <c r="D11" s="104"/>
      <c r="E11" s="276" t="s">
        <v>39</v>
      </c>
      <c r="F11" s="277"/>
      <c r="G11" s="277"/>
      <c r="H11" s="287"/>
      <c r="I11" s="287"/>
      <c r="J11" s="347"/>
      <c r="K11" s="347"/>
      <c r="L11" s="348"/>
      <c r="M11" s="349"/>
      <c r="N11" s="55"/>
      <c r="O11" s="55"/>
      <c r="P11" s="281" t="s">
        <v>39</v>
      </c>
      <c r="Q11" s="282"/>
      <c r="R11" s="282"/>
      <c r="S11" s="290"/>
      <c r="T11" s="291"/>
      <c r="U11" s="355"/>
      <c r="V11" s="356"/>
      <c r="W11" s="355"/>
      <c r="X11" s="358"/>
      <c r="Y11" s="50"/>
      <c r="Z11" s="51"/>
    </row>
    <row r="12" spans="1:26" ht="15" customHeight="1" thickBot="1" x14ac:dyDescent="0.45">
      <c r="A12" s="57"/>
      <c r="B12" s="58"/>
      <c r="C12" s="58"/>
      <c r="D12" s="58"/>
      <c r="E12" s="58"/>
      <c r="F12" s="58"/>
      <c r="G12" s="58"/>
      <c r="H12" s="58"/>
      <c r="I12" s="58"/>
      <c r="J12" s="58"/>
      <c r="K12" s="58"/>
      <c r="L12" s="59"/>
      <c r="M12" s="59"/>
      <c r="N12" s="60"/>
      <c r="O12" s="60"/>
      <c r="P12" s="60"/>
      <c r="Q12" s="50"/>
      <c r="R12" s="50"/>
      <c r="S12" s="50"/>
      <c r="T12" s="50"/>
      <c r="U12" s="50"/>
      <c r="V12" s="50"/>
      <c r="W12" s="50"/>
      <c r="X12" s="50"/>
      <c r="Y12" s="50"/>
      <c r="Z12" s="51"/>
    </row>
    <row r="13" spans="1:26" ht="15" customHeight="1" x14ac:dyDescent="0.4">
      <c r="A13" s="308" t="s">
        <v>57</v>
      </c>
      <c r="B13" s="310" t="s">
        <v>21</v>
      </c>
      <c r="C13" s="312" t="s">
        <v>31</v>
      </c>
      <c r="D13" s="314" t="s">
        <v>29</v>
      </c>
      <c r="E13" s="249"/>
      <c r="F13" s="315"/>
      <c r="G13" s="316" t="s">
        <v>32</v>
      </c>
      <c r="H13" s="317"/>
      <c r="I13" s="317"/>
      <c r="J13" s="317"/>
      <c r="K13" s="317"/>
      <c r="L13" s="317"/>
      <c r="M13" s="317"/>
      <c r="N13" s="317"/>
      <c r="O13" s="317"/>
      <c r="P13" s="318"/>
      <c r="Q13" s="319" t="s">
        <v>22</v>
      </c>
      <c r="R13" s="293"/>
      <c r="S13" s="320"/>
      <c r="T13" s="292" t="s">
        <v>23</v>
      </c>
      <c r="U13" s="293"/>
      <c r="V13" s="294"/>
      <c r="W13" s="298" t="s">
        <v>24</v>
      </c>
      <c r="X13" s="249"/>
      <c r="Y13" s="249"/>
      <c r="Z13" s="299"/>
    </row>
    <row r="14" spans="1:26" ht="75" customHeight="1" x14ac:dyDescent="0.4">
      <c r="A14" s="309"/>
      <c r="B14" s="311"/>
      <c r="C14" s="313"/>
      <c r="D14" s="61" t="s">
        <v>25</v>
      </c>
      <c r="E14" s="62" t="s">
        <v>26</v>
      </c>
      <c r="F14" s="63" t="s">
        <v>27</v>
      </c>
      <c r="G14" s="64" t="s">
        <v>0</v>
      </c>
      <c r="H14" s="65" t="s">
        <v>1</v>
      </c>
      <c r="I14" s="65" t="s">
        <v>2</v>
      </c>
      <c r="J14" s="66" t="s">
        <v>33</v>
      </c>
      <c r="K14" s="66" t="s">
        <v>34</v>
      </c>
      <c r="L14" s="66" t="s">
        <v>3</v>
      </c>
      <c r="M14" s="66" t="s">
        <v>4</v>
      </c>
      <c r="N14" s="66" t="s">
        <v>5</v>
      </c>
      <c r="O14" s="66" t="s">
        <v>35</v>
      </c>
      <c r="P14" s="67" t="s">
        <v>36</v>
      </c>
      <c r="Q14" s="321"/>
      <c r="R14" s="296"/>
      <c r="S14" s="322"/>
      <c r="T14" s="295"/>
      <c r="U14" s="296"/>
      <c r="V14" s="297"/>
      <c r="W14" s="300"/>
      <c r="X14" s="250"/>
      <c r="Y14" s="250"/>
      <c r="Z14" s="301"/>
    </row>
    <row r="15" spans="1:26" ht="24" customHeight="1" x14ac:dyDescent="0.4">
      <c r="A15" s="68">
        <f>'Weekly Menus'!A7</f>
        <v>0</v>
      </c>
      <c r="B15" s="88"/>
      <c r="C15" s="108">
        <f>'K-12'!B6</f>
        <v>0</v>
      </c>
      <c r="D15" s="90"/>
      <c r="E15" s="91"/>
      <c r="F15" s="92"/>
      <c r="G15" s="69"/>
      <c r="H15" s="70">
        <f>'K-12'!E6+'K-12'!C6</f>
        <v>0</v>
      </c>
      <c r="I15" s="70">
        <f>'K-12'!G6+'K-12'!N6</f>
        <v>0</v>
      </c>
      <c r="J15" s="70">
        <f>'K-12'!I6</f>
        <v>0</v>
      </c>
      <c r="K15" s="70">
        <f>'K-12'!J6</f>
        <v>0</v>
      </c>
      <c r="L15" s="70">
        <f>'K-12'!K6</f>
        <v>0</v>
      </c>
      <c r="M15" s="70" t="str">
        <f>IF('K-12'!I205+'K-12'!J205+'K-12'!K205+'K-12'!M205&gt;=2,'K-12'!L6," ")</f>
        <v xml:space="preserve"> </v>
      </c>
      <c r="N15" s="70">
        <f>'K-12'!M6</f>
        <v>0</v>
      </c>
      <c r="O15" s="70"/>
      <c r="P15" s="71"/>
      <c r="Q15" s="302"/>
      <c r="R15" s="302"/>
      <c r="S15" s="303"/>
      <c r="T15" s="304"/>
      <c r="U15" s="302"/>
      <c r="V15" s="303"/>
      <c r="W15" s="305"/>
      <c r="X15" s="306"/>
      <c r="Y15" s="306"/>
      <c r="Z15" s="307"/>
    </row>
    <row r="16" spans="1:26" ht="24" customHeight="1" x14ac:dyDescent="0.4">
      <c r="A16" s="68">
        <f>'Weekly Menus'!A8</f>
        <v>0</v>
      </c>
      <c r="B16" s="88"/>
      <c r="C16" s="108">
        <f>'K-12'!B7</f>
        <v>0</v>
      </c>
      <c r="D16" s="90"/>
      <c r="E16" s="91"/>
      <c r="F16" s="92"/>
      <c r="G16" s="69"/>
      <c r="H16" s="70">
        <f>'K-12'!E7+'K-12'!C7</f>
        <v>0</v>
      </c>
      <c r="I16" s="70">
        <f>'K-12'!G7+'K-12'!N7</f>
        <v>0</v>
      </c>
      <c r="J16" s="70">
        <f>'K-12'!I7</f>
        <v>0</v>
      </c>
      <c r="K16" s="70">
        <f>'K-12'!J7</f>
        <v>0</v>
      </c>
      <c r="L16" s="70">
        <f>'K-12'!K7</f>
        <v>0</v>
      </c>
      <c r="M16" s="70" t="str">
        <f>IF('K-12'!I205+'K-12'!J205+'K-12'!K205+'K-12'!M205&gt;=2,'K-12'!L7," ")</f>
        <v xml:space="preserve"> </v>
      </c>
      <c r="N16" s="70">
        <f>'K-12'!M7</f>
        <v>0</v>
      </c>
      <c r="O16" s="70"/>
      <c r="P16" s="71"/>
      <c r="Q16" s="302"/>
      <c r="R16" s="302"/>
      <c r="S16" s="303"/>
      <c r="T16" s="304"/>
      <c r="U16" s="302"/>
      <c r="V16" s="303"/>
      <c r="W16" s="305"/>
      <c r="X16" s="306"/>
      <c r="Y16" s="306"/>
      <c r="Z16" s="307"/>
    </row>
    <row r="17" spans="1:26" ht="24" customHeight="1" x14ac:dyDescent="0.4">
      <c r="A17" s="68">
        <f>'Weekly Menus'!A9</f>
        <v>0</v>
      </c>
      <c r="B17" s="88"/>
      <c r="C17" s="108">
        <f>'K-12'!B8</f>
        <v>0</v>
      </c>
      <c r="D17" s="90"/>
      <c r="E17" s="91"/>
      <c r="F17" s="92"/>
      <c r="G17" s="69"/>
      <c r="H17" s="70">
        <f>'K-12'!E8+'K-12'!C8</f>
        <v>0</v>
      </c>
      <c r="I17" s="70">
        <f>'K-12'!G8+'K-12'!N8</f>
        <v>0</v>
      </c>
      <c r="J17" s="70">
        <f>'K-12'!I8</f>
        <v>0</v>
      </c>
      <c r="K17" s="70">
        <f>'K-12'!J8</f>
        <v>0</v>
      </c>
      <c r="L17" s="70">
        <f>'K-12'!K8</f>
        <v>0</v>
      </c>
      <c r="M17" s="70" t="str">
        <f>IF('K-12'!I205+'K-12'!J205+'K-12'!K205+'K-12'!M205&gt;=2,'K-12'!L8," ")</f>
        <v xml:space="preserve"> </v>
      </c>
      <c r="N17" s="70">
        <f>'K-12'!M8</f>
        <v>0</v>
      </c>
      <c r="O17" s="70"/>
      <c r="P17" s="71"/>
      <c r="Q17" s="302"/>
      <c r="R17" s="302"/>
      <c r="S17" s="303"/>
      <c r="T17" s="304"/>
      <c r="U17" s="302"/>
      <c r="V17" s="303"/>
      <c r="W17" s="305"/>
      <c r="X17" s="306"/>
      <c r="Y17" s="306"/>
      <c r="Z17" s="307"/>
    </row>
    <row r="18" spans="1:26" ht="24" customHeight="1" x14ac:dyDescent="0.4">
      <c r="A18" s="68">
        <f>'Weekly Menus'!A10</f>
        <v>0</v>
      </c>
      <c r="B18" s="88"/>
      <c r="C18" s="108">
        <f>'K-12'!B9</f>
        <v>0</v>
      </c>
      <c r="D18" s="90"/>
      <c r="E18" s="91"/>
      <c r="F18" s="92"/>
      <c r="G18" s="69"/>
      <c r="H18" s="70">
        <f>'K-12'!E9+'K-12'!C9</f>
        <v>0</v>
      </c>
      <c r="I18" s="70">
        <f>'K-12'!G9+'K-12'!N9</f>
        <v>0</v>
      </c>
      <c r="J18" s="70">
        <f>'K-12'!I9</f>
        <v>0</v>
      </c>
      <c r="K18" s="70">
        <f>'K-12'!J9</f>
        <v>0</v>
      </c>
      <c r="L18" s="70">
        <f>'K-12'!K9</f>
        <v>0</v>
      </c>
      <c r="M18" s="70" t="str">
        <f>IF('K-12'!I205+'K-12'!J205+'K-12'!K205+'K-12'!M205&gt;=2,'K-12'!L9," ")</f>
        <v xml:space="preserve"> </v>
      </c>
      <c r="N18" s="70">
        <f>'K-12'!M9</f>
        <v>0</v>
      </c>
      <c r="O18" s="70"/>
      <c r="P18" s="71"/>
      <c r="Q18" s="302"/>
      <c r="R18" s="302"/>
      <c r="S18" s="303"/>
      <c r="T18" s="304"/>
      <c r="U18" s="302"/>
      <c r="V18" s="303"/>
      <c r="W18" s="305"/>
      <c r="X18" s="306"/>
      <c r="Y18" s="306"/>
      <c r="Z18" s="307"/>
    </row>
    <row r="19" spans="1:26" ht="24" customHeight="1" x14ac:dyDescent="0.4">
      <c r="A19" s="68">
        <f>'Weekly Menus'!A11</f>
        <v>0</v>
      </c>
      <c r="B19" s="88"/>
      <c r="C19" s="108">
        <f>'K-12'!B10</f>
        <v>0</v>
      </c>
      <c r="D19" s="90"/>
      <c r="E19" s="91"/>
      <c r="F19" s="92"/>
      <c r="G19" s="69"/>
      <c r="H19" s="70">
        <f>'K-12'!E10+'K-12'!C10</f>
        <v>0</v>
      </c>
      <c r="I19" s="70">
        <f>'K-12'!G10+'K-12'!N10</f>
        <v>0</v>
      </c>
      <c r="J19" s="70">
        <f>'K-12'!I10</f>
        <v>0</v>
      </c>
      <c r="K19" s="70">
        <f>'K-12'!J10</f>
        <v>0</v>
      </c>
      <c r="L19" s="70">
        <f>'K-12'!K10</f>
        <v>0</v>
      </c>
      <c r="M19" s="70" t="str">
        <f>IF('K-12'!I205+'K-12'!J205+'K-12'!K205+'K-12'!M205&gt;=2,'K-12'!L10," ")</f>
        <v xml:space="preserve"> </v>
      </c>
      <c r="N19" s="70">
        <f>'K-12'!M10</f>
        <v>0</v>
      </c>
      <c r="O19" s="70"/>
      <c r="P19" s="71"/>
      <c r="Q19" s="302"/>
      <c r="R19" s="302"/>
      <c r="S19" s="303"/>
      <c r="T19" s="304"/>
      <c r="U19" s="302"/>
      <c r="V19" s="303"/>
      <c r="W19" s="305"/>
      <c r="X19" s="306"/>
      <c r="Y19" s="306"/>
      <c r="Z19" s="307"/>
    </row>
    <row r="20" spans="1:26" ht="24" customHeight="1" x14ac:dyDescent="0.4">
      <c r="A20" s="68">
        <f>'Weekly Menus'!A12</f>
        <v>0</v>
      </c>
      <c r="B20" s="88"/>
      <c r="C20" s="108">
        <f>'K-12'!B11</f>
        <v>0</v>
      </c>
      <c r="D20" s="90"/>
      <c r="E20" s="91"/>
      <c r="F20" s="92"/>
      <c r="G20" s="69"/>
      <c r="H20" s="70">
        <f>'K-12'!E11+'K-12'!C11</f>
        <v>0</v>
      </c>
      <c r="I20" s="70">
        <f>'K-12'!G11+'K-12'!N11</f>
        <v>0</v>
      </c>
      <c r="J20" s="70">
        <f>'K-12'!I11</f>
        <v>0</v>
      </c>
      <c r="K20" s="70">
        <f>'K-12'!J11</f>
        <v>0</v>
      </c>
      <c r="L20" s="70">
        <f>'K-12'!K11</f>
        <v>0</v>
      </c>
      <c r="M20" s="70" t="str">
        <f>IF('K-12'!I205+'K-12'!J205+'K-12'!K205+'K-12'!M205&gt;=2,'K-12'!L11," ")</f>
        <v xml:space="preserve"> </v>
      </c>
      <c r="N20" s="70">
        <f>'K-12'!M11</f>
        <v>0</v>
      </c>
      <c r="O20" s="70"/>
      <c r="P20" s="71"/>
      <c r="Q20" s="302"/>
      <c r="R20" s="302"/>
      <c r="S20" s="303"/>
      <c r="T20" s="304"/>
      <c r="U20" s="302"/>
      <c r="V20" s="303"/>
      <c r="W20" s="305"/>
      <c r="X20" s="306"/>
      <c r="Y20" s="306"/>
      <c r="Z20" s="307"/>
    </row>
    <row r="21" spans="1:26" ht="24" customHeight="1" x14ac:dyDescent="0.4">
      <c r="A21" s="68">
        <f>'Weekly Menus'!A13</f>
        <v>0</v>
      </c>
      <c r="B21" s="88"/>
      <c r="C21" s="108">
        <f>'K-12'!B12</f>
        <v>0</v>
      </c>
      <c r="D21" s="90"/>
      <c r="E21" s="91"/>
      <c r="F21" s="92"/>
      <c r="G21" s="69"/>
      <c r="H21" s="70">
        <f>'K-12'!E12+'K-12'!C12</f>
        <v>0</v>
      </c>
      <c r="I21" s="70">
        <f>'K-12'!G12+'K-12'!N12</f>
        <v>0</v>
      </c>
      <c r="J21" s="70">
        <f>'K-12'!I12</f>
        <v>0</v>
      </c>
      <c r="K21" s="70">
        <f>'K-12'!J12</f>
        <v>0</v>
      </c>
      <c r="L21" s="70">
        <f>'K-12'!K12</f>
        <v>0</v>
      </c>
      <c r="M21" s="70" t="str">
        <f>IF('K-12'!I205+'K-12'!J205+'K-12'!K205+'K-12'!M205&gt;=2,'K-12'!L12," ")</f>
        <v xml:space="preserve"> </v>
      </c>
      <c r="N21" s="70">
        <f>'K-12'!M12</f>
        <v>0</v>
      </c>
      <c r="O21" s="70"/>
      <c r="P21" s="71"/>
      <c r="Q21" s="302"/>
      <c r="R21" s="302"/>
      <c r="S21" s="303"/>
      <c r="T21" s="304"/>
      <c r="U21" s="302"/>
      <c r="V21" s="303"/>
      <c r="W21" s="305"/>
      <c r="X21" s="306"/>
      <c r="Y21" s="306"/>
      <c r="Z21" s="307"/>
    </row>
    <row r="22" spans="1:26" ht="24" customHeight="1" x14ac:dyDescent="0.4">
      <c r="A22" s="68">
        <f>'Weekly Menus'!A14</f>
        <v>0</v>
      </c>
      <c r="B22" s="88"/>
      <c r="C22" s="108">
        <f>'K-12'!B13</f>
        <v>0</v>
      </c>
      <c r="D22" s="90"/>
      <c r="E22" s="91"/>
      <c r="F22" s="92"/>
      <c r="G22" s="69"/>
      <c r="H22" s="70">
        <f>'K-12'!E13+'K-12'!C13</f>
        <v>0</v>
      </c>
      <c r="I22" s="70">
        <f>'K-12'!G13+'K-12'!N13</f>
        <v>0</v>
      </c>
      <c r="J22" s="70">
        <f>'K-12'!I13</f>
        <v>0</v>
      </c>
      <c r="K22" s="70">
        <f>'K-12'!J13</f>
        <v>0</v>
      </c>
      <c r="L22" s="70">
        <f>'K-12'!K13</f>
        <v>0</v>
      </c>
      <c r="M22" s="70" t="str">
        <f>IF('K-12'!I205+'K-12'!J205+'K-12'!K205+'K-12'!M205&gt;=2,'K-12'!L13," ")</f>
        <v xml:space="preserve"> </v>
      </c>
      <c r="N22" s="70">
        <f>'K-12'!M13</f>
        <v>0</v>
      </c>
      <c r="O22" s="70"/>
      <c r="P22" s="71"/>
      <c r="Q22" s="302"/>
      <c r="R22" s="302"/>
      <c r="S22" s="303"/>
      <c r="T22" s="304"/>
      <c r="U22" s="302"/>
      <c r="V22" s="303"/>
      <c r="W22" s="305"/>
      <c r="X22" s="306"/>
      <c r="Y22" s="306"/>
      <c r="Z22" s="307"/>
    </row>
    <row r="23" spans="1:26" ht="24" customHeight="1" x14ac:dyDescent="0.4">
      <c r="A23" s="68">
        <f>'Weekly Menus'!A15</f>
        <v>0</v>
      </c>
      <c r="B23" s="88"/>
      <c r="C23" s="108">
        <f>'K-12'!B14</f>
        <v>0</v>
      </c>
      <c r="D23" s="90"/>
      <c r="E23" s="91"/>
      <c r="F23" s="92"/>
      <c r="G23" s="69"/>
      <c r="H23" s="70">
        <f>'K-12'!E14+'K-12'!C14</f>
        <v>0</v>
      </c>
      <c r="I23" s="70">
        <f>'K-12'!G14+'K-12'!N14</f>
        <v>0</v>
      </c>
      <c r="J23" s="70">
        <f>'K-12'!I14</f>
        <v>0</v>
      </c>
      <c r="K23" s="70">
        <f>'K-12'!J14</f>
        <v>0</v>
      </c>
      <c r="L23" s="70">
        <f>'K-12'!K14</f>
        <v>0</v>
      </c>
      <c r="M23" s="70" t="str">
        <f>IF('K-12'!I205+'K-12'!J205+'K-12'!K205+'K-12'!M205&gt;=2,'K-12'!L14," ")</f>
        <v xml:space="preserve"> </v>
      </c>
      <c r="N23" s="70">
        <f>'K-12'!M14</f>
        <v>0</v>
      </c>
      <c r="O23" s="70"/>
      <c r="P23" s="71"/>
      <c r="Q23" s="302"/>
      <c r="R23" s="302"/>
      <c r="S23" s="303"/>
      <c r="T23" s="304"/>
      <c r="U23" s="302"/>
      <c r="V23" s="303"/>
      <c r="W23" s="305"/>
      <c r="X23" s="306"/>
      <c r="Y23" s="306"/>
      <c r="Z23" s="307"/>
    </row>
    <row r="24" spans="1:26" ht="24" customHeight="1" x14ac:dyDescent="0.4">
      <c r="A24" s="68">
        <f>'Weekly Menus'!A16</f>
        <v>0</v>
      </c>
      <c r="B24" s="88"/>
      <c r="C24" s="108">
        <f>'K-12'!B15</f>
        <v>0</v>
      </c>
      <c r="D24" s="90"/>
      <c r="E24" s="91"/>
      <c r="F24" s="92"/>
      <c r="G24" s="69"/>
      <c r="H24" s="70">
        <f>'K-12'!E15+'K-12'!C15</f>
        <v>0</v>
      </c>
      <c r="I24" s="70">
        <f>'K-12'!G15+'K-12'!N15</f>
        <v>0</v>
      </c>
      <c r="J24" s="70">
        <f>'K-12'!I15</f>
        <v>0</v>
      </c>
      <c r="K24" s="70">
        <f>'K-12'!J15</f>
        <v>0</v>
      </c>
      <c r="L24" s="70">
        <f>'K-12'!K15</f>
        <v>0</v>
      </c>
      <c r="M24" s="70" t="str">
        <f>IF('K-12'!I205+'K-12'!J205+'K-12'!K205+'K-12'!M205&gt;=2,'K-12'!L15," ")</f>
        <v xml:space="preserve"> </v>
      </c>
      <c r="N24" s="70">
        <f>'K-12'!M15</f>
        <v>0</v>
      </c>
      <c r="O24" s="70"/>
      <c r="P24" s="71"/>
      <c r="Q24" s="302"/>
      <c r="R24" s="302"/>
      <c r="S24" s="303"/>
      <c r="T24" s="304"/>
      <c r="U24" s="302"/>
      <c r="V24" s="303"/>
      <c r="W24" s="305"/>
      <c r="X24" s="306"/>
      <c r="Y24" s="306"/>
      <c r="Z24" s="307"/>
    </row>
    <row r="25" spans="1:26" ht="24" customHeight="1" x14ac:dyDescent="0.4">
      <c r="A25" s="68">
        <f>'Weekly Menus'!A17</f>
        <v>0</v>
      </c>
      <c r="B25" s="88"/>
      <c r="C25" s="108">
        <f>'K-12'!B16</f>
        <v>0</v>
      </c>
      <c r="D25" s="90"/>
      <c r="E25" s="91"/>
      <c r="F25" s="92"/>
      <c r="G25" s="69"/>
      <c r="H25" s="70">
        <f>'K-12'!E16+'K-12'!C16</f>
        <v>0</v>
      </c>
      <c r="I25" s="70">
        <f>'K-12'!G16+'K-12'!N16</f>
        <v>0</v>
      </c>
      <c r="J25" s="70">
        <f>'K-12'!I16</f>
        <v>0</v>
      </c>
      <c r="K25" s="70">
        <f>'K-12'!J16</f>
        <v>0</v>
      </c>
      <c r="L25" s="70">
        <f>'K-12'!K16</f>
        <v>0</v>
      </c>
      <c r="M25" s="70" t="str">
        <f>IF('K-12'!I205+'K-12'!J205+'K-12'!K205+'K-12'!M205&gt;=2,'K-12'!L16," ")</f>
        <v xml:space="preserve"> </v>
      </c>
      <c r="N25" s="70">
        <f>'K-12'!M16</f>
        <v>0</v>
      </c>
      <c r="O25" s="70"/>
      <c r="P25" s="71"/>
      <c r="Q25" s="302"/>
      <c r="R25" s="302"/>
      <c r="S25" s="303"/>
      <c r="T25" s="304"/>
      <c r="U25" s="302"/>
      <c r="V25" s="303"/>
      <c r="W25" s="323"/>
      <c r="X25" s="323"/>
      <c r="Y25" s="323"/>
      <c r="Z25" s="324"/>
    </row>
    <row r="26" spans="1:26" ht="24" customHeight="1" x14ac:dyDescent="0.4">
      <c r="A26" s="68">
        <f>'Weekly Menus'!A18</f>
        <v>0</v>
      </c>
      <c r="B26" s="88"/>
      <c r="C26" s="108">
        <f>'K-12'!B17</f>
        <v>0</v>
      </c>
      <c r="D26" s="90"/>
      <c r="E26" s="91"/>
      <c r="F26" s="92"/>
      <c r="G26" s="69"/>
      <c r="H26" s="70">
        <f>'K-12'!E17+'K-12'!C17</f>
        <v>0</v>
      </c>
      <c r="I26" s="70">
        <f>'K-12'!G17+'K-12'!N17</f>
        <v>0</v>
      </c>
      <c r="J26" s="70">
        <f>'K-12'!I17</f>
        <v>0</v>
      </c>
      <c r="K26" s="70">
        <f>'K-12'!J17</f>
        <v>0</v>
      </c>
      <c r="L26" s="70">
        <f>'K-12'!K17</f>
        <v>0</v>
      </c>
      <c r="M26" s="70" t="str">
        <f>IF('K-12'!I205+'K-12'!J205+'K-12'!K205+'K-12'!M205&gt;=2,'K-12'!L17," ")</f>
        <v xml:space="preserve"> </v>
      </c>
      <c r="N26" s="70">
        <f>'K-12'!M17</f>
        <v>0</v>
      </c>
      <c r="O26" s="70"/>
      <c r="P26" s="71"/>
      <c r="Q26" s="302"/>
      <c r="R26" s="302"/>
      <c r="S26" s="303"/>
      <c r="T26" s="304"/>
      <c r="U26" s="302"/>
      <c r="V26" s="303"/>
      <c r="W26" s="323"/>
      <c r="X26" s="323"/>
      <c r="Y26" s="323"/>
      <c r="Z26" s="324"/>
    </row>
    <row r="27" spans="1:26" ht="24" customHeight="1" x14ac:dyDescent="0.4">
      <c r="A27" s="68">
        <f>'Weekly Menus'!A19</f>
        <v>0</v>
      </c>
      <c r="B27" s="88"/>
      <c r="C27" s="108">
        <f>'K-12'!B18</f>
        <v>0</v>
      </c>
      <c r="D27" s="90"/>
      <c r="E27" s="91"/>
      <c r="F27" s="92"/>
      <c r="G27" s="69"/>
      <c r="H27" s="70">
        <f>'K-12'!E18+'K-12'!C18</f>
        <v>0</v>
      </c>
      <c r="I27" s="70">
        <f>'K-12'!G18+'K-12'!N18</f>
        <v>0</v>
      </c>
      <c r="J27" s="70">
        <f>'K-12'!I18</f>
        <v>0</v>
      </c>
      <c r="K27" s="70">
        <f>'K-12'!J18</f>
        <v>0</v>
      </c>
      <c r="L27" s="70">
        <f>'K-12'!K18</f>
        <v>0</v>
      </c>
      <c r="M27" s="70" t="str">
        <f>IF('K-12'!I205+'K-12'!J205+'K-12'!K205+'K-12'!M205&gt;=2,'K-12'!L18," ")</f>
        <v xml:space="preserve"> </v>
      </c>
      <c r="N27" s="70">
        <f>'K-12'!M18</f>
        <v>0</v>
      </c>
      <c r="O27" s="70"/>
      <c r="P27" s="71"/>
      <c r="Q27" s="302"/>
      <c r="R27" s="302"/>
      <c r="S27" s="303"/>
      <c r="T27" s="304"/>
      <c r="U27" s="302"/>
      <c r="V27" s="303"/>
      <c r="W27" s="323"/>
      <c r="X27" s="323"/>
      <c r="Y27" s="323"/>
      <c r="Z27" s="324"/>
    </row>
    <row r="28" spans="1:26" ht="24" customHeight="1" x14ac:dyDescent="0.4">
      <c r="A28" s="68">
        <f>'Weekly Menus'!A20</f>
        <v>0</v>
      </c>
      <c r="B28" s="88"/>
      <c r="C28" s="108">
        <f>'K-12'!B19</f>
        <v>0</v>
      </c>
      <c r="D28" s="90"/>
      <c r="E28" s="91"/>
      <c r="F28" s="92"/>
      <c r="G28" s="69"/>
      <c r="H28" s="70">
        <f>'K-12'!E19+'K-12'!C19</f>
        <v>0</v>
      </c>
      <c r="I28" s="70">
        <f>'K-12'!G19+'K-12'!N19</f>
        <v>0</v>
      </c>
      <c r="J28" s="70">
        <f>'K-12'!I19</f>
        <v>0</v>
      </c>
      <c r="K28" s="70">
        <f>'K-12'!J19</f>
        <v>0</v>
      </c>
      <c r="L28" s="70">
        <f>'K-12'!K19</f>
        <v>0</v>
      </c>
      <c r="M28" s="70" t="str">
        <f>IF('K-12'!I205+'K-12'!J205+'K-12'!K205+'K-12'!M205&gt;=2,'K-12'!L19," ")</f>
        <v xml:space="preserve"> </v>
      </c>
      <c r="N28" s="70">
        <f>'K-12'!M19</f>
        <v>0</v>
      </c>
      <c r="O28" s="70"/>
      <c r="P28" s="71"/>
      <c r="Q28" s="302"/>
      <c r="R28" s="302"/>
      <c r="S28" s="303"/>
      <c r="T28" s="304"/>
      <c r="U28" s="302"/>
      <c r="V28" s="303"/>
      <c r="W28" s="323"/>
      <c r="X28" s="323"/>
      <c r="Y28" s="323"/>
      <c r="Z28" s="324"/>
    </row>
    <row r="29" spans="1:26" ht="24" customHeight="1" x14ac:dyDescent="0.4">
      <c r="A29" s="68">
        <f>'Weekly Menus'!A21</f>
        <v>0</v>
      </c>
      <c r="B29" s="88"/>
      <c r="C29" s="108">
        <f>'K-12'!B20</f>
        <v>0</v>
      </c>
      <c r="D29" s="90"/>
      <c r="E29" s="91"/>
      <c r="F29" s="92"/>
      <c r="G29" s="69"/>
      <c r="H29" s="70">
        <f>'K-12'!E20+'K-12'!C20</f>
        <v>0</v>
      </c>
      <c r="I29" s="70">
        <f>'K-12'!G20+'K-12'!N20</f>
        <v>0</v>
      </c>
      <c r="J29" s="70">
        <f>'K-12'!I20</f>
        <v>0</v>
      </c>
      <c r="K29" s="70">
        <f>'K-12'!J20</f>
        <v>0</v>
      </c>
      <c r="L29" s="70">
        <f>'K-12'!K20</f>
        <v>0</v>
      </c>
      <c r="M29" s="70" t="str">
        <f>IF('K-12'!I205+'K-12'!J205+'K-12'!K205+'K-12'!M205&gt;=2,'K-12'!L20," ")</f>
        <v xml:space="preserve"> </v>
      </c>
      <c r="N29" s="70">
        <f>'K-12'!M20</f>
        <v>0</v>
      </c>
      <c r="O29" s="70"/>
      <c r="P29" s="71"/>
      <c r="Q29" s="302"/>
      <c r="R29" s="302"/>
      <c r="S29" s="303"/>
      <c r="T29" s="304"/>
      <c r="U29" s="302"/>
      <c r="V29" s="303"/>
      <c r="W29" s="323"/>
      <c r="X29" s="323"/>
      <c r="Y29" s="323"/>
      <c r="Z29" s="324"/>
    </row>
    <row r="30" spans="1:26" ht="24" customHeight="1" x14ac:dyDescent="0.4">
      <c r="A30" s="68">
        <f>'Weekly Menus'!A22</f>
        <v>0</v>
      </c>
      <c r="B30" s="88"/>
      <c r="C30" s="108">
        <f>'K-12'!B21</f>
        <v>0</v>
      </c>
      <c r="D30" s="90"/>
      <c r="E30" s="91"/>
      <c r="F30" s="92"/>
      <c r="G30" s="69"/>
      <c r="H30" s="70">
        <f>'K-12'!E21+'K-12'!C21</f>
        <v>0</v>
      </c>
      <c r="I30" s="70">
        <f>'K-12'!G21+'K-12'!N21</f>
        <v>0</v>
      </c>
      <c r="J30" s="70">
        <f>'K-12'!I21</f>
        <v>0</v>
      </c>
      <c r="K30" s="70">
        <f>'K-12'!J21</f>
        <v>0</v>
      </c>
      <c r="L30" s="70">
        <f>'K-12'!K21</f>
        <v>0</v>
      </c>
      <c r="M30" s="70" t="str">
        <f>IF('K-12'!I205+'K-12'!J205+'K-12'!K205+'K-12'!M205&gt;=2,'K-12'!L21," ")</f>
        <v xml:space="preserve"> </v>
      </c>
      <c r="N30" s="70">
        <f>'K-12'!M21</f>
        <v>0</v>
      </c>
      <c r="O30" s="70"/>
      <c r="P30" s="71"/>
      <c r="Q30" s="302"/>
      <c r="R30" s="302"/>
      <c r="S30" s="303"/>
      <c r="T30" s="304"/>
      <c r="U30" s="302"/>
      <c r="V30" s="303"/>
      <c r="W30" s="323"/>
      <c r="X30" s="323"/>
      <c r="Y30" s="323"/>
      <c r="Z30" s="324"/>
    </row>
    <row r="31" spans="1:26" ht="24" customHeight="1" x14ac:dyDescent="0.4">
      <c r="A31" s="68">
        <f>'Weekly Menus'!A23</f>
        <v>0</v>
      </c>
      <c r="B31" s="88"/>
      <c r="C31" s="108">
        <f>'K-12'!B22</f>
        <v>0</v>
      </c>
      <c r="D31" s="90"/>
      <c r="E31" s="91"/>
      <c r="F31" s="92"/>
      <c r="G31" s="69"/>
      <c r="H31" s="70">
        <f>'K-12'!E22+'K-12'!C22</f>
        <v>0</v>
      </c>
      <c r="I31" s="70">
        <f>'K-12'!G22+'K-12'!N22</f>
        <v>0</v>
      </c>
      <c r="J31" s="70">
        <f>'K-12'!I22</f>
        <v>0</v>
      </c>
      <c r="K31" s="70">
        <f>'K-12'!J22</f>
        <v>0</v>
      </c>
      <c r="L31" s="70">
        <f>'K-12'!K22</f>
        <v>0</v>
      </c>
      <c r="M31" s="70" t="str">
        <f>IF('K-12'!I205+'K-12'!J205+'K-12'!K205+'K-12'!M205&gt;=2,'K-12'!L22," ")</f>
        <v xml:space="preserve"> </v>
      </c>
      <c r="N31" s="70">
        <f>'K-12'!M22</f>
        <v>0</v>
      </c>
      <c r="O31" s="70"/>
      <c r="P31" s="71"/>
      <c r="Q31" s="302"/>
      <c r="R31" s="302"/>
      <c r="S31" s="303"/>
      <c r="T31" s="304"/>
      <c r="U31" s="302"/>
      <c r="V31" s="303"/>
      <c r="W31" s="323"/>
      <c r="X31" s="323"/>
      <c r="Y31" s="323"/>
      <c r="Z31" s="324"/>
    </row>
    <row r="32" spans="1:26" ht="24" customHeight="1" x14ac:dyDescent="0.4">
      <c r="A32" s="68">
        <f>'Weekly Menus'!A24</f>
        <v>0</v>
      </c>
      <c r="B32" s="88"/>
      <c r="C32" s="108">
        <f>'K-12'!B23</f>
        <v>0</v>
      </c>
      <c r="D32" s="90"/>
      <c r="E32" s="91"/>
      <c r="F32" s="92"/>
      <c r="G32" s="69"/>
      <c r="H32" s="70">
        <f>'K-12'!E23+'K-12'!C23</f>
        <v>0</v>
      </c>
      <c r="I32" s="70">
        <f>'K-12'!G23+'K-12'!N23</f>
        <v>0</v>
      </c>
      <c r="J32" s="70">
        <f>'K-12'!I23</f>
        <v>0</v>
      </c>
      <c r="K32" s="70">
        <f>'K-12'!J23</f>
        <v>0</v>
      </c>
      <c r="L32" s="70">
        <f>'K-12'!K23</f>
        <v>0</v>
      </c>
      <c r="M32" s="70" t="str">
        <f>IF('K-12'!I205+'K-12'!J205+'K-12'!K205+'K-12'!M205&gt;=2,'K-12'!L23," ")</f>
        <v xml:space="preserve"> </v>
      </c>
      <c r="N32" s="70">
        <f>'K-12'!M23</f>
        <v>0</v>
      </c>
      <c r="O32" s="70"/>
      <c r="P32" s="71"/>
      <c r="Q32" s="302"/>
      <c r="R32" s="302"/>
      <c r="S32" s="303"/>
      <c r="T32" s="304"/>
      <c r="U32" s="302"/>
      <c r="V32" s="303"/>
      <c r="W32" s="323"/>
      <c r="X32" s="323"/>
      <c r="Y32" s="323"/>
      <c r="Z32" s="324"/>
    </row>
    <row r="33" spans="1:26" ht="24" customHeight="1" x14ac:dyDescent="0.4">
      <c r="A33" s="68">
        <f>'Weekly Menus'!A25</f>
        <v>0</v>
      </c>
      <c r="B33" s="88"/>
      <c r="C33" s="108">
        <f>'K-12'!B24</f>
        <v>0</v>
      </c>
      <c r="D33" s="90"/>
      <c r="E33" s="91"/>
      <c r="F33" s="92"/>
      <c r="G33" s="69"/>
      <c r="H33" s="70">
        <f>'K-12'!E24+'K-12'!C24</f>
        <v>0</v>
      </c>
      <c r="I33" s="70">
        <f>'K-12'!G24+'K-12'!N24</f>
        <v>0</v>
      </c>
      <c r="J33" s="70">
        <f>'K-12'!I24</f>
        <v>0</v>
      </c>
      <c r="K33" s="70">
        <f>'K-12'!J24</f>
        <v>0</v>
      </c>
      <c r="L33" s="70">
        <f>'K-12'!K24</f>
        <v>0</v>
      </c>
      <c r="M33" s="70" t="str">
        <f>IF('K-12'!I205+'K-12'!J205+'K-12'!K205+'K-12'!M205&gt;=2,'K-12'!L24," ")</f>
        <v xml:space="preserve"> </v>
      </c>
      <c r="N33" s="70">
        <f>'K-12'!M24</f>
        <v>0</v>
      </c>
      <c r="O33" s="70"/>
      <c r="P33" s="71"/>
      <c r="Q33" s="302"/>
      <c r="R33" s="302"/>
      <c r="S33" s="303"/>
      <c r="T33" s="304"/>
      <c r="U33" s="302"/>
      <c r="V33" s="303"/>
      <c r="W33" s="323"/>
      <c r="X33" s="323"/>
      <c r="Y33" s="323"/>
      <c r="Z33" s="324"/>
    </row>
    <row r="34" spans="1:26" ht="24" customHeight="1" thickBot="1" x14ac:dyDescent="0.45">
      <c r="A34" s="76">
        <f>'Weekly Menus'!A26</f>
        <v>0</v>
      </c>
      <c r="B34" s="89"/>
      <c r="C34" s="108">
        <f>'K-12'!B25</f>
        <v>0</v>
      </c>
      <c r="D34" s="93"/>
      <c r="E34" s="94"/>
      <c r="F34" s="95"/>
      <c r="G34" s="183"/>
      <c r="H34" s="184">
        <f>'K-12'!E25+'K-12'!C25</f>
        <v>0</v>
      </c>
      <c r="I34" s="184">
        <f>'K-12'!G25+'K-12'!N25</f>
        <v>0</v>
      </c>
      <c r="J34" s="184">
        <f>'K-12'!I25</f>
        <v>0</v>
      </c>
      <c r="K34" s="184">
        <f>'K-12'!J25</f>
        <v>0</v>
      </c>
      <c r="L34" s="184">
        <f>'K-12'!K25</f>
        <v>0</v>
      </c>
      <c r="M34" s="184" t="str">
        <f>IF('K-12'!I205+'K-12'!J205+'K-12'!K205+'K-12'!M205&gt;=2,'K-12'!L25," ")</f>
        <v xml:space="preserve"> </v>
      </c>
      <c r="N34" s="184">
        <f>'K-12'!M25</f>
        <v>0</v>
      </c>
      <c r="O34" s="184"/>
      <c r="P34" s="185"/>
      <c r="Q34" s="340"/>
      <c r="R34" s="340"/>
      <c r="S34" s="341"/>
      <c r="T34" s="342"/>
      <c r="U34" s="340"/>
      <c r="V34" s="341"/>
      <c r="W34" s="343"/>
      <c r="X34" s="343"/>
      <c r="Y34" s="343"/>
      <c r="Z34" s="344"/>
    </row>
    <row r="35" spans="1:26" ht="24" customHeight="1" x14ac:dyDescent="0.4">
      <c r="A35" s="325" t="s">
        <v>45</v>
      </c>
      <c r="B35" s="326"/>
      <c r="C35" s="326"/>
      <c r="D35" s="326"/>
      <c r="E35" s="326"/>
      <c r="F35" s="326"/>
      <c r="G35" s="186">
        <f>FLOOR(SUM(G15:G34), 0.25)</f>
        <v>0</v>
      </c>
      <c r="H35" s="186">
        <f>FLOOR(SUM(H15:H34), 0.25)</f>
        <v>0</v>
      </c>
      <c r="I35" s="186">
        <f>FLOOR(SUM(I15:I34), 0.125)</f>
        <v>0</v>
      </c>
      <c r="J35" s="186">
        <f t="shared" ref="J35:P35" si="0">FLOOR(SUM(J15:J34), 0.125)</f>
        <v>0</v>
      </c>
      <c r="K35" s="186">
        <f t="shared" si="0"/>
        <v>0</v>
      </c>
      <c r="L35" s="186">
        <f t="shared" si="0"/>
        <v>0</v>
      </c>
      <c r="M35" s="186">
        <f t="shared" si="0"/>
        <v>0</v>
      </c>
      <c r="N35" s="186">
        <f t="shared" si="0"/>
        <v>0</v>
      </c>
      <c r="O35" s="186">
        <f t="shared" si="0"/>
        <v>0</v>
      </c>
      <c r="P35" s="187">
        <f t="shared" si="0"/>
        <v>0</v>
      </c>
      <c r="Q35" s="327" t="s">
        <v>49</v>
      </c>
      <c r="R35" s="328"/>
      <c r="S35" s="328"/>
      <c r="T35" s="328"/>
      <c r="U35" s="328"/>
      <c r="V35" s="328"/>
      <c r="W35" s="328"/>
      <c r="X35" s="328"/>
      <c r="Y35" s="328"/>
      <c r="Z35" s="329"/>
    </row>
    <row r="36" spans="1:26" ht="24" customHeight="1" x14ac:dyDescent="0.4">
      <c r="A36" s="336" t="s">
        <v>44</v>
      </c>
      <c r="B36" s="337"/>
      <c r="C36" s="337"/>
      <c r="D36" s="337"/>
      <c r="E36" s="337"/>
      <c r="F36" s="337"/>
      <c r="G36" s="30"/>
      <c r="H36" s="30"/>
      <c r="I36" s="30"/>
      <c r="J36" s="30"/>
      <c r="K36" s="30"/>
      <c r="L36" s="30"/>
      <c r="M36" s="30"/>
      <c r="N36" s="30"/>
      <c r="O36" s="30"/>
      <c r="P36" s="113"/>
      <c r="Q36" s="330"/>
      <c r="R36" s="331"/>
      <c r="S36" s="331"/>
      <c r="T36" s="331"/>
      <c r="U36" s="331"/>
      <c r="V36" s="331"/>
      <c r="W36" s="331"/>
      <c r="X36" s="331"/>
      <c r="Y36" s="331"/>
      <c r="Z36" s="332"/>
    </row>
    <row r="37" spans="1:26" ht="24" customHeight="1" thickBot="1" x14ac:dyDescent="0.45">
      <c r="A37" s="338" t="s">
        <v>56</v>
      </c>
      <c r="B37" s="339"/>
      <c r="C37" s="339"/>
      <c r="D37" s="339"/>
      <c r="E37" s="339"/>
      <c r="F37" s="339"/>
      <c r="G37" s="72">
        <f>SUM(G35)</f>
        <v>0</v>
      </c>
      <c r="H37" s="72">
        <f t="shared" ref="H37:P37" si="1">SUM(H35)</f>
        <v>0</v>
      </c>
      <c r="I37" s="72">
        <f t="shared" si="1"/>
        <v>0</v>
      </c>
      <c r="J37" s="72">
        <f t="shared" si="1"/>
        <v>0</v>
      </c>
      <c r="K37" s="72">
        <f t="shared" si="1"/>
        <v>0</v>
      </c>
      <c r="L37" s="72">
        <f t="shared" si="1"/>
        <v>0</v>
      </c>
      <c r="M37" s="72">
        <f t="shared" si="1"/>
        <v>0</v>
      </c>
      <c r="N37" s="72">
        <f t="shared" si="1"/>
        <v>0</v>
      </c>
      <c r="O37" s="72">
        <f t="shared" si="1"/>
        <v>0</v>
      </c>
      <c r="P37" s="73">
        <f t="shared" si="1"/>
        <v>0</v>
      </c>
      <c r="Q37" s="333"/>
      <c r="R37" s="334"/>
      <c r="S37" s="334"/>
      <c r="T37" s="334"/>
      <c r="U37" s="334"/>
      <c r="V37" s="334"/>
      <c r="W37" s="334"/>
      <c r="X37" s="334"/>
      <c r="Y37" s="334"/>
      <c r="Z37" s="335"/>
    </row>
    <row r="38" spans="1:26" ht="15" thickBot="1" x14ac:dyDescent="0.45">
      <c r="A38" s="74"/>
      <c r="B38" s="74"/>
      <c r="C38" s="74"/>
      <c r="D38" s="74"/>
      <c r="E38" s="74"/>
      <c r="F38" s="74"/>
      <c r="G38" s="74"/>
      <c r="H38" s="74"/>
      <c r="I38" s="74"/>
      <c r="J38" s="74"/>
      <c r="K38" s="74"/>
      <c r="L38" s="74"/>
      <c r="M38" s="74"/>
      <c r="N38" s="75"/>
      <c r="O38" s="75"/>
      <c r="P38" s="75"/>
      <c r="Q38" s="75"/>
      <c r="R38" s="75"/>
      <c r="S38" s="75"/>
      <c r="T38" s="75"/>
      <c r="U38" s="75"/>
      <c r="V38" s="75"/>
      <c r="W38" s="75"/>
      <c r="X38" s="75"/>
      <c r="Y38" s="75"/>
      <c r="Z38" s="75"/>
    </row>
    <row r="39" spans="1:26" s="29" customFormat="1" ht="24.75" customHeight="1" x14ac:dyDescent="0.4">
      <c r="A39" s="350" t="s">
        <v>82</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2"/>
    </row>
    <row r="40" spans="1:26" s="29" customFormat="1" ht="15" customHeight="1" x14ac:dyDescent="0.4">
      <c r="A40" s="42"/>
      <c r="B40" s="43"/>
      <c r="C40" s="43"/>
      <c r="D40" s="43"/>
      <c r="E40" s="43"/>
      <c r="F40" s="43"/>
      <c r="G40" s="43"/>
      <c r="H40" s="43"/>
      <c r="I40" s="43"/>
      <c r="J40" s="43"/>
      <c r="K40" s="43"/>
      <c r="L40" s="43"/>
      <c r="M40" s="43"/>
      <c r="N40" s="44"/>
      <c r="O40" s="44"/>
      <c r="P40" s="44"/>
      <c r="Q40" s="45"/>
      <c r="R40" s="45"/>
      <c r="S40" s="45"/>
      <c r="T40" s="45"/>
      <c r="U40" s="45"/>
      <c r="V40" s="45"/>
      <c r="W40" s="45"/>
      <c r="X40" s="45"/>
      <c r="Y40" s="45"/>
      <c r="Z40" s="46"/>
    </row>
    <row r="41" spans="1:26" s="29" customFormat="1" ht="15" customHeight="1" x14ac:dyDescent="0.4">
      <c r="A41" s="47" t="s">
        <v>51</v>
      </c>
      <c r="B41" s="85" t="s">
        <v>7</v>
      </c>
      <c r="C41" s="86"/>
      <c r="D41" s="87"/>
      <c r="E41" s="86"/>
      <c r="F41" s="49"/>
      <c r="G41" s="50"/>
      <c r="H41" s="50"/>
      <c r="I41" s="50"/>
      <c r="J41" s="50"/>
      <c r="K41" s="43"/>
      <c r="L41" s="43"/>
      <c r="M41" s="43"/>
      <c r="N41" s="44"/>
      <c r="O41" s="44"/>
      <c r="P41" s="44"/>
      <c r="Q41" s="50"/>
      <c r="R41" s="50"/>
      <c r="S41" s="50"/>
      <c r="T41" s="50"/>
      <c r="U41" s="50"/>
      <c r="V41" s="50"/>
      <c r="W41" s="50"/>
      <c r="X41" s="50"/>
      <c r="Y41" s="50"/>
      <c r="Z41" s="51"/>
    </row>
    <row r="42" spans="1:26" s="29" customFormat="1" ht="15" customHeight="1" x14ac:dyDescent="0.4">
      <c r="A42" s="47"/>
      <c r="B42" s="49"/>
      <c r="C42" s="49"/>
      <c r="D42" s="49"/>
      <c r="E42" s="49"/>
      <c r="F42" s="49"/>
      <c r="G42" s="49"/>
      <c r="H42" s="48"/>
      <c r="I42" s="49"/>
      <c r="J42" s="43"/>
      <c r="K42" s="43"/>
      <c r="L42" s="43"/>
      <c r="M42" s="43"/>
      <c r="N42" s="44"/>
      <c r="O42" s="44"/>
      <c r="P42" s="44"/>
      <c r="Q42" s="50"/>
      <c r="R42" s="50"/>
      <c r="S42" s="50"/>
      <c r="T42" s="50"/>
      <c r="U42" s="50"/>
      <c r="V42" s="50"/>
      <c r="W42" s="50"/>
      <c r="X42" s="50"/>
      <c r="Y42" s="50"/>
      <c r="Z42" s="51"/>
    </row>
    <row r="43" spans="1:26" s="29" customFormat="1" ht="15" customHeight="1" thickBot="1" x14ac:dyDescent="0.45">
      <c r="A43" s="47" t="s">
        <v>46</v>
      </c>
      <c r="B43" s="86"/>
      <c r="C43" s="86"/>
      <c r="D43" s="86"/>
      <c r="E43" s="49"/>
      <c r="F43" s="49"/>
      <c r="G43" s="49"/>
      <c r="H43" s="48"/>
      <c r="I43" s="49"/>
      <c r="J43" s="43"/>
      <c r="K43" s="43"/>
      <c r="L43" s="43"/>
      <c r="M43" s="43"/>
      <c r="N43" s="44"/>
      <c r="O43" s="44"/>
      <c r="P43" s="44"/>
      <c r="Q43" s="50"/>
      <c r="R43" s="50"/>
      <c r="S43" s="50"/>
      <c r="T43" s="50"/>
      <c r="U43" s="50"/>
      <c r="V43" s="50"/>
      <c r="W43" s="50"/>
      <c r="X43" s="50"/>
      <c r="Y43" s="50"/>
      <c r="Z43" s="51"/>
    </row>
    <row r="44" spans="1:26" s="29" customFormat="1" ht="15" customHeight="1" thickBot="1" x14ac:dyDescent="0.45">
      <c r="A44" s="47"/>
      <c r="B44" s="49"/>
      <c r="C44" s="49"/>
      <c r="D44" s="49"/>
      <c r="E44" s="239" t="s">
        <v>41</v>
      </c>
      <c r="F44" s="240"/>
      <c r="G44" s="240"/>
      <c r="H44" s="240"/>
      <c r="I44" s="240"/>
      <c r="J44" s="240"/>
      <c r="K44" s="240"/>
      <c r="L44" s="240"/>
      <c r="M44" s="241"/>
      <c r="N44" s="43"/>
      <c r="O44" s="43"/>
      <c r="P44" s="242" t="s">
        <v>43</v>
      </c>
      <c r="Q44" s="243"/>
      <c r="R44" s="243"/>
      <c r="S44" s="243"/>
      <c r="T44" s="243"/>
      <c r="U44" s="243"/>
      <c r="V44" s="243"/>
      <c r="W44" s="243"/>
      <c r="X44" s="244"/>
      <c r="Y44" s="50"/>
      <c r="Z44" s="51"/>
    </row>
    <row r="45" spans="1:26" s="29" customFormat="1" ht="15" customHeight="1" x14ac:dyDescent="0.45">
      <c r="A45" s="99" t="s">
        <v>47</v>
      </c>
      <c r="B45" s="100"/>
      <c r="C45" s="100"/>
      <c r="D45" s="52"/>
      <c r="E45" s="245"/>
      <c r="F45" s="246"/>
      <c r="G45" s="246"/>
      <c r="H45" s="249" t="s">
        <v>40</v>
      </c>
      <c r="I45" s="249"/>
      <c r="J45" s="251" t="s">
        <v>19</v>
      </c>
      <c r="K45" s="251"/>
      <c r="L45" s="251" t="s">
        <v>20</v>
      </c>
      <c r="M45" s="253"/>
      <c r="N45" s="53"/>
      <c r="O45" s="54"/>
      <c r="P45" s="255"/>
      <c r="Q45" s="256"/>
      <c r="R45" s="257"/>
      <c r="S45" s="261" t="s">
        <v>42</v>
      </c>
      <c r="T45" s="261"/>
      <c r="U45" s="261" t="s">
        <v>19</v>
      </c>
      <c r="V45" s="261"/>
      <c r="W45" s="261" t="s">
        <v>20</v>
      </c>
      <c r="X45" s="263"/>
      <c r="Y45" s="50"/>
      <c r="Z45" s="51"/>
    </row>
    <row r="46" spans="1:26" s="29" customFormat="1" ht="15" customHeight="1" x14ac:dyDescent="0.45">
      <c r="A46" s="99" t="s">
        <v>48</v>
      </c>
      <c r="B46" s="100"/>
      <c r="C46" s="100"/>
      <c r="D46" s="52"/>
      <c r="E46" s="247"/>
      <c r="F46" s="248"/>
      <c r="G46" s="248"/>
      <c r="H46" s="250"/>
      <c r="I46" s="250"/>
      <c r="J46" s="252"/>
      <c r="K46" s="252"/>
      <c r="L46" s="252"/>
      <c r="M46" s="254"/>
      <c r="N46" s="55"/>
      <c r="O46" s="55"/>
      <c r="P46" s="258"/>
      <c r="Q46" s="259"/>
      <c r="R46" s="260"/>
      <c r="S46" s="262"/>
      <c r="T46" s="262"/>
      <c r="U46" s="262"/>
      <c r="V46" s="262"/>
      <c r="W46" s="262"/>
      <c r="X46" s="264"/>
      <c r="Y46" s="50"/>
      <c r="Z46" s="51"/>
    </row>
    <row r="47" spans="1:26" s="29" customFormat="1" ht="15" customHeight="1" x14ac:dyDescent="0.4">
      <c r="A47" s="47"/>
      <c r="B47" s="49"/>
      <c r="C47" s="49"/>
      <c r="D47" s="49"/>
      <c r="E47" s="265" t="s">
        <v>37</v>
      </c>
      <c r="F47" s="266"/>
      <c r="G47" s="266"/>
      <c r="H47" s="267" t="s">
        <v>62</v>
      </c>
      <c r="I47" s="267"/>
      <c r="J47" s="267"/>
      <c r="K47" s="267"/>
      <c r="L47" s="345"/>
      <c r="M47" s="346"/>
      <c r="N47" s="55"/>
      <c r="O47" s="55"/>
      <c r="P47" s="271" t="s">
        <v>37</v>
      </c>
      <c r="Q47" s="272"/>
      <c r="R47" s="272"/>
      <c r="S47" s="267" t="s">
        <v>62</v>
      </c>
      <c r="T47" s="267"/>
      <c r="U47" s="267"/>
      <c r="V47" s="267"/>
      <c r="W47" s="345"/>
      <c r="X47" s="346"/>
      <c r="Y47" s="50"/>
      <c r="Z47" s="51"/>
    </row>
    <row r="48" spans="1:26" s="29" customFormat="1" ht="15" customHeight="1" x14ac:dyDescent="0.4">
      <c r="A48" s="56"/>
      <c r="B48" s="50"/>
      <c r="C48" s="50"/>
      <c r="D48" s="50"/>
      <c r="E48" s="265" t="s">
        <v>38</v>
      </c>
      <c r="F48" s="266"/>
      <c r="G48" s="266"/>
      <c r="H48" s="286"/>
      <c r="I48" s="286"/>
      <c r="J48" s="267"/>
      <c r="K48" s="267"/>
      <c r="L48" s="345"/>
      <c r="M48" s="346"/>
      <c r="N48" s="55"/>
      <c r="O48" s="55"/>
      <c r="P48" s="271" t="s">
        <v>38</v>
      </c>
      <c r="Q48" s="272"/>
      <c r="R48" s="272"/>
      <c r="S48" s="286"/>
      <c r="T48" s="286"/>
      <c r="U48" s="267"/>
      <c r="V48" s="267"/>
      <c r="W48" s="345"/>
      <c r="X48" s="346"/>
      <c r="Y48" s="50"/>
      <c r="Z48" s="51"/>
    </row>
    <row r="49" spans="1:26" s="29" customFormat="1" ht="15" customHeight="1" thickBot="1" x14ac:dyDescent="0.45">
      <c r="A49" s="56"/>
      <c r="B49" s="50"/>
      <c r="C49" s="50"/>
      <c r="D49" s="50"/>
      <c r="E49" s="276" t="s">
        <v>39</v>
      </c>
      <c r="F49" s="277"/>
      <c r="G49" s="277"/>
      <c r="H49" s="287"/>
      <c r="I49" s="287"/>
      <c r="J49" s="347"/>
      <c r="K49" s="347"/>
      <c r="L49" s="348"/>
      <c r="M49" s="349"/>
      <c r="N49" s="55"/>
      <c r="O49" s="55"/>
      <c r="P49" s="281" t="s">
        <v>39</v>
      </c>
      <c r="Q49" s="282"/>
      <c r="R49" s="282"/>
      <c r="S49" s="287"/>
      <c r="T49" s="287"/>
      <c r="U49" s="347"/>
      <c r="V49" s="347"/>
      <c r="W49" s="348"/>
      <c r="X49" s="349"/>
      <c r="Y49" s="50"/>
      <c r="Z49" s="51"/>
    </row>
    <row r="50" spans="1:26" s="29" customFormat="1" ht="15" customHeight="1" thickBot="1" x14ac:dyDescent="0.45">
      <c r="A50" s="57"/>
      <c r="B50" s="58"/>
      <c r="C50" s="58"/>
      <c r="D50" s="58"/>
      <c r="E50" s="58"/>
      <c r="F50" s="58"/>
      <c r="G50" s="58"/>
      <c r="H50" s="58"/>
      <c r="I50" s="58"/>
      <c r="J50" s="58"/>
      <c r="K50" s="58"/>
      <c r="L50" s="59"/>
      <c r="M50" s="59"/>
      <c r="N50" s="60"/>
      <c r="O50" s="60"/>
      <c r="P50" s="60"/>
      <c r="Q50" s="50"/>
      <c r="R50" s="50"/>
      <c r="S50" s="50"/>
      <c r="T50" s="50"/>
      <c r="U50" s="50"/>
      <c r="V50" s="50"/>
      <c r="W50" s="50"/>
      <c r="X50" s="50"/>
      <c r="Y50" s="50"/>
      <c r="Z50" s="51"/>
    </row>
    <row r="51" spans="1:26" s="29" customFormat="1" ht="15" customHeight="1" x14ac:dyDescent="0.4">
      <c r="A51" s="308" t="s">
        <v>57</v>
      </c>
      <c r="B51" s="310" t="s">
        <v>21</v>
      </c>
      <c r="C51" s="312" t="s">
        <v>31</v>
      </c>
      <c r="D51" s="314" t="s">
        <v>29</v>
      </c>
      <c r="E51" s="249"/>
      <c r="F51" s="315"/>
      <c r="G51" s="316" t="s">
        <v>32</v>
      </c>
      <c r="H51" s="317"/>
      <c r="I51" s="317"/>
      <c r="J51" s="317"/>
      <c r="K51" s="317"/>
      <c r="L51" s="317"/>
      <c r="M51" s="317"/>
      <c r="N51" s="317"/>
      <c r="O51" s="317"/>
      <c r="P51" s="318"/>
      <c r="Q51" s="319" t="s">
        <v>22</v>
      </c>
      <c r="R51" s="293"/>
      <c r="S51" s="320"/>
      <c r="T51" s="292" t="s">
        <v>23</v>
      </c>
      <c r="U51" s="293"/>
      <c r="V51" s="294"/>
      <c r="W51" s="298" t="s">
        <v>24</v>
      </c>
      <c r="X51" s="249"/>
      <c r="Y51" s="249"/>
      <c r="Z51" s="299"/>
    </row>
    <row r="52" spans="1:26" s="29" customFormat="1" ht="75" customHeight="1" x14ac:dyDescent="0.4">
      <c r="A52" s="309"/>
      <c r="B52" s="311"/>
      <c r="C52" s="313"/>
      <c r="D52" s="61" t="s">
        <v>25</v>
      </c>
      <c r="E52" s="62" t="s">
        <v>26</v>
      </c>
      <c r="F52" s="63" t="s">
        <v>27</v>
      </c>
      <c r="G52" s="64" t="s">
        <v>0</v>
      </c>
      <c r="H52" s="65" t="s">
        <v>1</v>
      </c>
      <c r="I52" s="65" t="s">
        <v>2</v>
      </c>
      <c r="J52" s="66" t="s">
        <v>33</v>
      </c>
      <c r="K52" s="66" t="s">
        <v>34</v>
      </c>
      <c r="L52" s="66" t="s">
        <v>3</v>
      </c>
      <c r="M52" s="66" t="s">
        <v>4</v>
      </c>
      <c r="N52" s="66" t="s">
        <v>5</v>
      </c>
      <c r="O52" s="66" t="s">
        <v>35</v>
      </c>
      <c r="P52" s="67" t="s">
        <v>36</v>
      </c>
      <c r="Q52" s="321"/>
      <c r="R52" s="296"/>
      <c r="S52" s="322"/>
      <c r="T52" s="295"/>
      <c r="U52" s="296"/>
      <c r="V52" s="297"/>
      <c r="W52" s="300"/>
      <c r="X52" s="250"/>
      <c r="Y52" s="250"/>
      <c r="Z52" s="301"/>
    </row>
    <row r="53" spans="1:26" s="29" customFormat="1" ht="24" customHeight="1" x14ac:dyDescent="0.4">
      <c r="A53" s="68">
        <f>'Weekly Menus'!B7</f>
        <v>0</v>
      </c>
      <c r="B53" s="88"/>
      <c r="C53" s="108">
        <f>'K-12'!B35</f>
        <v>0</v>
      </c>
      <c r="D53" s="90"/>
      <c r="E53" s="91"/>
      <c r="F53" s="92"/>
      <c r="G53" s="69"/>
      <c r="H53" s="70">
        <f>'K-12'!E35+'K-12'!C35</f>
        <v>0</v>
      </c>
      <c r="I53" s="70">
        <f>'K-12'!G35+'K-12'!N35</f>
        <v>0</v>
      </c>
      <c r="J53" s="70">
        <f>'K-12'!I35</f>
        <v>0</v>
      </c>
      <c r="K53" s="70">
        <f>'K-12'!J35</f>
        <v>0</v>
      </c>
      <c r="L53" s="70">
        <f>'K-12'!K35</f>
        <v>0</v>
      </c>
      <c r="M53" s="129" t="str">
        <f>IF('K-12'!I205+'K-12'!J205+'K-12'!K205+'K-12'!M205&gt;=2,'K-12'!L35," ")</f>
        <v xml:space="preserve"> </v>
      </c>
      <c r="N53" s="70">
        <f>'K-12'!M35</f>
        <v>0</v>
      </c>
      <c r="O53" s="70"/>
      <c r="P53" s="71"/>
      <c r="Q53" s="302"/>
      <c r="R53" s="302"/>
      <c r="S53" s="303"/>
      <c r="T53" s="304"/>
      <c r="U53" s="302"/>
      <c r="V53" s="303"/>
      <c r="W53" s="305"/>
      <c r="X53" s="306"/>
      <c r="Y53" s="306"/>
      <c r="Z53" s="307"/>
    </row>
    <row r="54" spans="1:26" s="29" customFormat="1" ht="24" customHeight="1" x14ac:dyDescent="0.4">
      <c r="A54" s="68">
        <f>'Weekly Menus'!B8</f>
        <v>0</v>
      </c>
      <c r="B54" s="88"/>
      <c r="C54" s="108">
        <f>'K-12'!B36</f>
        <v>0</v>
      </c>
      <c r="D54" s="90"/>
      <c r="E54" s="91"/>
      <c r="F54" s="92"/>
      <c r="G54" s="69"/>
      <c r="H54" s="70">
        <f>'K-12'!E36+'K-12'!C36</f>
        <v>0</v>
      </c>
      <c r="I54" s="70">
        <f>'K-12'!G36+'K-12'!N36</f>
        <v>0</v>
      </c>
      <c r="J54" s="70">
        <f>'K-12'!I36</f>
        <v>0</v>
      </c>
      <c r="K54" s="70">
        <f>'K-12'!J36</f>
        <v>0</v>
      </c>
      <c r="L54" s="70">
        <f>'K-12'!K36</f>
        <v>0</v>
      </c>
      <c r="M54" s="129" t="str">
        <f>IF('K-12'!I205+'K-12'!J205+'K-12'!K205+'K-12'!M205&gt;=2,'K-12'!L36," ")</f>
        <v xml:space="preserve"> </v>
      </c>
      <c r="N54" s="70">
        <f>'K-12'!M36</f>
        <v>0</v>
      </c>
      <c r="O54" s="70"/>
      <c r="P54" s="71"/>
      <c r="Q54" s="302"/>
      <c r="R54" s="302"/>
      <c r="S54" s="303"/>
      <c r="T54" s="304"/>
      <c r="U54" s="302"/>
      <c r="V54" s="303"/>
      <c r="W54" s="305"/>
      <c r="X54" s="306"/>
      <c r="Y54" s="306"/>
      <c r="Z54" s="307"/>
    </row>
    <row r="55" spans="1:26" s="29" customFormat="1" ht="24" customHeight="1" x14ac:dyDescent="0.4">
      <c r="A55" s="68">
        <f>'Weekly Menus'!B9</f>
        <v>0</v>
      </c>
      <c r="B55" s="88"/>
      <c r="C55" s="108">
        <f>'K-12'!B37</f>
        <v>0</v>
      </c>
      <c r="D55" s="90"/>
      <c r="E55" s="91"/>
      <c r="F55" s="92"/>
      <c r="G55" s="69"/>
      <c r="H55" s="70">
        <f>'K-12'!E37+'K-12'!C37</f>
        <v>0</v>
      </c>
      <c r="I55" s="70">
        <f>'K-12'!G37+'K-12'!N37</f>
        <v>0</v>
      </c>
      <c r="J55" s="70">
        <f>'K-12'!I37</f>
        <v>0</v>
      </c>
      <c r="K55" s="70">
        <f>'K-12'!J37</f>
        <v>0</v>
      </c>
      <c r="L55" s="70">
        <f>'K-12'!K37</f>
        <v>0</v>
      </c>
      <c r="M55" s="129" t="str">
        <f>IF('K-12'!I205+'K-12'!J205+'K-12'!K205+'K-12'!M205&gt;=2,'K-12'!L37," ")</f>
        <v xml:space="preserve"> </v>
      </c>
      <c r="N55" s="70">
        <f>'K-12'!M37</f>
        <v>0</v>
      </c>
      <c r="O55" s="70"/>
      <c r="P55" s="71"/>
      <c r="Q55" s="302"/>
      <c r="R55" s="302"/>
      <c r="S55" s="303"/>
      <c r="T55" s="304"/>
      <c r="U55" s="302"/>
      <c r="V55" s="303"/>
      <c r="W55" s="305"/>
      <c r="X55" s="306"/>
      <c r="Y55" s="306"/>
      <c r="Z55" s="307"/>
    </row>
    <row r="56" spans="1:26" s="29" customFormat="1" ht="24" customHeight="1" x14ac:dyDescent="0.4">
      <c r="A56" s="68">
        <f>'Weekly Menus'!B10</f>
        <v>0</v>
      </c>
      <c r="B56" s="88"/>
      <c r="C56" s="108">
        <f>'K-12'!B38</f>
        <v>0</v>
      </c>
      <c r="D56" s="90"/>
      <c r="E56" s="91"/>
      <c r="F56" s="92"/>
      <c r="G56" s="69"/>
      <c r="H56" s="70">
        <f>'K-12'!E38+'K-12'!C38</f>
        <v>0</v>
      </c>
      <c r="I56" s="70">
        <f>'K-12'!G38+'K-12'!N38</f>
        <v>0</v>
      </c>
      <c r="J56" s="70">
        <f>'K-12'!I38</f>
        <v>0</v>
      </c>
      <c r="K56" s="70">
        <f>'K-12'!J38</f>
        <v>0</v>
      </c>
      <c r="L56" s="70">
        <f>'K-12'!K38</f>
        <v>0</v>
      </c>
      <c r="M56" s="129" t="str">
        <f>IF('K-12'!I205+'K-12'!J205+'K-12'!K205+'K-12'!M205&gt;=2,'K-12'!L38," ")</f>
        <v xml:space="preserve"> </v>
      </c>
      <c r="N56" s="70">
        <f>'K-12'!M38</f>
        <v>0</v>
      </c>
      <c r="O56" s="70"/>
      <c r="P56" s="71"/>
      <c r="Q56" s="302"/>
      <c r="R56" s="302"/>
      <c r="S56" s="303"/>
      <c r="T56" s="304"/>
      <c r="U56" s="302"/>
      <c r="V56" s="303"/>
      <c r="W56" s="305"/>
      <c r="X56" s="306"/>
      <c r="Y56" s="306"/>
      <c r="Z56" s="307"/>
    </row>
    <row r="57" spans="1:26" s="29" customFormat="1" ht="24" customHeight="1" x14ac:dyDescent="0.4">
      <c r="A57" s="68">
        <f>'Weekly Menus'!B11</f>
        <v>0</v>
      </c>
      <c r="B57" s="88"/>
      <c r="C57" s="108">
        <f>'K-12'!B39</f>
        <v>0</v>
      </c>
      <c r="D57" s="90"/>
      <c r="E57" s="91"/>
      <c r="F57" s="92"/>
      <c r="G57" s="69"/>
      <c r="H57" s="70">
        <f>'K-12'!E39+'K-12'!C39</f>
        <v>0</v>
      </c>
      <c r="I57" s="70">
        <f>'K-12'!G39+'K-12'!N39</f>
        <v>0</v>
      </c>
      <c r="J57" s="70">
        <f>'K-12'!I39</f>
        <v>0</v>
      </c>
      <c r="K57" s="70">
        <f>'K-12'!J39</f>
        <v>0</v>
      </c>
      <c r="L57" s="70">
        <f>'K-12'!K39</f>
        <v>0</v>
      </c>
      <c r="M57" s="129" t="str">
        <f>IF('K-12'!I205+'K-12'!J205+'K-12'!K205+'K-12'!M205&gt;=2,'K-12'!L39," ")</f>
        <v xml:space="preserve"> </v>
      </c>
      <c r="N57" s="70">
        <f>'K-12'!M39</f>
        <v>0</v>
      </c>
      <c r="O57" s="70"/>
      <c r="P57" s="71"/>
      <c r="Q57" s="302"/>
      <c r="R57" s="302"/>
      <c r="S57" s="303"/>
      <c r="T57" s="304"/>
      <c r="U57" s="302"/>
      <c r="V57" s="303"/>
      <c r="W57" s="305"/>
      <c r="X57" s="306"/>
      <c r="Y57" s="306"/>
      <c r="Z57" s="307"/>
    </row>
    <row r="58" spans="1:26" s="29" customFormat="1" ht="24" customHeight="1" x14ac:dyDescent="0.4">
      <c r="A58" s="68">
        <f>'Weekly Menus'!B12</f>
        <v>0</v>
      </c>
      <c r="B58" s="88"/>
      <c r="C58" s="108">
        <f>'K-12'!B40</f>
        <v>0</v>
      </c>
      <c r="D58" s="90"/>
      <c r="E58" s="91"/>
      <c r="F58" s="92"/>
      <c r="G58" s="69"/>
      <c r="H58" s="70">
        <f>'K-12'!E40+'K-12'!C40</f>
        <v>0</v>
      </c>
      <c r="I58" s="70">
        <f>'K-12'!G40+'K-12'!N40</f>
        <v>0</v>
      </c>
      <c r="J58" s="70">
        <f>'K-12'!I40</f>
        <v>0</v>
      </c>
      <c r="K58" s="70">
        <f>'K-12'!J40</f>
        <v>0</v>
      </c>
      <c r="L58" s="70">
        <f>'K-12'!K40</f>
        <v>0</v>
      </c>
      <c r="M58" s="129" t="str">
        <f>IF('K-12'!I205+'K-12'!J205+'K-12'!K205+'K-12'!M205&gt;=2,'K-12'!L40," ")</f>
        <v xml:space="preserve"> </v>
      </c>
      <c r="N58" s="70">
        <f>'K-12'!M40</f>
        <v>0</v>
      </c>
      <c r="O58" s="70"/>
      <c r="P58" s="71"/>
      <c r="Q58" s="302"/>
      <c r="R58" s="302"/>
      <c r="S58" s="303"/>
      <c r="T58" s="304"/>
      <c r="U58" s="302"/>
      <c r="V58" s="303"/>
      <c r="W58" s="305"/>
      <c r="X58" s="306"/>
      <c r="Y58" s="306"/>
      <c r="Z58" s="307"/>
    </row>
    <row r="59" spans="1:26" s="29" customFormat="1" ht="24" customHeight="1" x14ac:dyDescent="0.4">
      <c r="A59" s="68">
        <f>'Weekly Menus'!B13</f>
        <v>0</v>
      </c>
      <c r="B59" s="88"/>
      <c r="C59" s="108">
        <f>'K-12'!B41</f>
        <v>0</v>
      </c>
      <c r="D59" s="90"/>
      <c r="E59" s="91"/>
      <c r="F59" s="92"/>
      <c r="G59" s="69"/>
      <c r="H59" s="70">
        <f>'K-12'!E41+'K-12'!C41</f>
        <v>0</v>
      </c>
      <c r="I59" s="70">
        <f>'K-12'!G41+'K-12'!N41</f>
        <v>0</v>
      </c>
      <c r="J59" s="70">
        <f>'K-12'!I41</f>
        <v>0</v>
      </c>
      <c r="K59" s="70">
        <f>'K-12'!J41</f>
        <v>0</v>
      </c>
      <c r="L59" s="70">
        <f>'K-12'!K41</f>
        <v>0</v>
      </c>
      <c r="M59" s="129" t="str">
        <f>IF('K-12'!I205+'K-12'!J205+'K-12'!K205+'K-12'!M205&gt;=2,'K-12'!L41," ")</f>
        <v xml:space="preserve"> </v>
      </c>
      <c r="N59" s="70">
        <f>'K-12'!M41</f>
        <v>0</v>
      </c>
      <c r="O59" s="70"/>
      <c r="P59" s="71"/>
      <c r="Q59" s="302"/>
      <c r="R59" s="302"/>
      <c r="S59" s="303"/>
      <c r="T59" s="304"/>
      <c r="U59" s="302"/>
      <c r="V59" s="303"/>
      <c r="W59" s="305"/>
      <c r="X59" s="306"/>
      <c r="Y59" s="306"/>
      <c r="Z59" s="307"/>
    </row>
    <row r="60" spans="1:26" s="29" customFormat="1" ht="24" customHeight="1" x14ac:dyDescent="0.4">
      <c r="A60" s="68">
        <f>'Weekly Menus'!B14</f>
        <v>0</v>
      </c>
      <c r="B60" s="88"/>
      <c r="C60" s="108">
        <f>'K-12'!B42</f>
        <v>0</v>
      </c>
      <c r="D60" s="90"/>
      <c r="E60" s="91"/>
      <c r="F60" s="92"/>
      <c r="G60" s="69"/>
      <c r="H60" s="70">
        <f>'K-12'!E42+'K-12'!C42</f>
        <v>0</v>
      </c>
      <c r="I60" s="70">
        <f>'K-12'!G42+'K-12'!N42</f>
        <v>0</v>
      </c>
      <c r="J60" s="70">
        <f>'K-12'!I42</f>
        <v>0</v>
      </c>
      <c r="K60" s="70">
        <f>'K-12'!J42</f>
        <v>0</v>
      </c>
      <c r="L60" s="70">
        <f>'K-12'!K42</f>
        <v>0</v>
      </c>
      <c r="M60" s="129" t="str">
        <f>IF('K-12'!I205+'K-12'!J205+'K-12'!K205+'K-12'!M205&gt;=2,'K-12'!L42," ")</f>
        <v xml:space="preserve"> </v>
      </c>
      <c r="N60" s="70">
        <f>'K-12'!M42</f>
        <v>0</v>
      </c>
      <c r="O60" s="70"/>
      <c r="P60" s="71"/>
      <c r="Q60" s="302"/>
      <c r="R60" s="302"/>
      <c r="S60" s="303"/>
      <c r="T60" s="304"/>
      <c r="U60" s="302"/>
      <c r="V60" s="303"/>
      <c r="W60" s="305"/>
      <c r="X60" s="306"/>
      <c r="Y60" s="306"/>
      <c r="Z60" s="307"/>
    </row>
    <row r="61" spans="1:26" s="29" customFormat="1" ht="24" customHeight="1" x14ac:dyDescent="0.4">
      <c r="A61" s="68">
        <f>'Weekly Menus'!B15</f>
        <v>0</v>
      </c>
      <c r="B61" s="88"/>
      <c r="C61" s="108">
        <f>'K-12'!B43</f>
        <v>0</v>
      </c>
      <c r="D61" s="90"/>
      <c r="E61" s="91"/>
      <c r="F61" s="92"/>
      <c r="G61" s="69"/>
      <c r="H61" s="70">
        <f>'K-12'!E43+'K-12'!C43</f>
        <v>0</v>
      </c>
      <c r="I61" s="70">
        <f>'K-12'!G43+'K-12'!N43</f>
        <v>0</v>
      </c>
      <c r="J61" s="70">
        <f>'K-12'!I43</f>
        <v>0</v>
      </c>
      <c r="K61" s="70">
        <f>'K-12'!J43</f>
        <v>0</v>
      </c>
      <c r="L61" s="70">
        <f>'K-12'!K43</f>
        <v>0</v>
      </c>
      <c r="M61" s="129" t="str">
        <f>IF('K-12'!I205+'K-12'!J205+'K-12'!K205+'K-12'!M205&gt;=2,'K-12'!L43," ")</f>
        <v xml:space="preserve"> </v>
      </c>
      <c r="N61" s="70">
        <f>'K-12'!M43</f>
        <v>0</v>
      </c>
      <c r="O61" s="70"/>
      <c r="P61" s="71"/>
      <c r="Q61" s="302"/>
      <c r="R61" s="302"/>
      <c r="S61" s="303"/>
      <c r="T61" s="304"/>
      <c r="U61" s="302"/>
      <c r="V61" s="303"/>
      <c r="W61" s="305"/>
      <c r="X61" s="306"/>
      <c r="Y61" s="306"/>
      <c r="Z61" s="307"/>
    </row>
    <row r="62" spans="1:26" s="29" customFormat="1" ht="24" customHeight="1" x14ac:dyDescent="0.4">
      <c r="A62" s="68">
        <f>'Weekly Menus'!B16</f>
        <v>0</v>
      </c>
      <c r="B62" s="88"/>
      <c r="C62" s="108">
        <f>'K-12'!B44</f>
        <v>0</v>
      </c>
      <c r="D62" s="90"/>
      <c r="E62" s="91"/>
      <c r="F62" s="92"/>
      <c r="G62" s="69"/>
      <c r="H62" s="70">
        <f>'K-12'!E44+'K-12'!C44</f>
        <v>0</v>
      </c>
      <c r="I62" s="70">
        <f>'K-12'!G44+'K-12'!N44</f>
        <v>0</v>
      </c>
      <c r="J62" s="70">
        <f>'K-12'!I44</f>
        <v>0</v>
      </c>
      <c r="K62" s="70">
        <f>'K-12'!J44</f>
        <v>0</v>
      </c>
      <c r="L62" s="70">
        <f>'K-12'!K44</f>
        <v>0</v>
      </c>
      <c r="M62" s="129" t="str">
        <f>IF('K-12'!I205+'K-12'!J205+'K-12'!K205+'K-12'!M205&gt;=2,'K-12'!L44," ")</f>
        <v xml:space="preserve"> </v>
      </c>
      <c r="N62" s="70">
        <f>'K-12'!M44</f>
        <v>0</v>
      </c>
      <c r="O62" s="70"/>
      <c r="P62" s="71"/>
      <c r="Q62" s="302"/>
      <c r="R62" s="302"/>
      <c r="S62" s="303"/>
      <c r="T62" s="304"/>
      <c r="U62" s="302"/>
      <c r="V62" s="303"/>
      <c r="W62" s="305"/>
      <c r="X62" s="306"/>
      <c r="Y62" s="306"/>
      <c r="Z62" s="307"/>
    </row>
    <row r="63" spans="1:26" s="29" customFormat="1" ht="24" customHeight="1" x14ac:dyDescent="0.4">
      <c r="A63" s="68">
        <f>'Weekly Menus'!B17</f>
        <v>0</v>
      </c>
      <c r="B63" s="88"/>
      <c r="C63" s="108">
        <f>'K-12'!B45</f>
        <v>0</v>
      </c>
      <c r="D63" s="90"/>
      <c r="E63" s="91"/>
      <c r="F63" s="92"/>
      <c r="G63" s="69"/>
      <c r="H63" s="70">
        <f>'K-12'!E45+'K-12'!C45</f>
        <v>0</v>
      </c>
      <c r="I63" s="70">
        <f>'K-12'!G45+'K-12'!N45</f>
        <v>0</v>
      </c>
      <c r="J63" s="70">
        <f>'K-12'!I45</f>
        <v>0</v>
      </c>
      <c r="K63" s="70">
        <f>'K-12'!J45</f>
        <v>0</v>
      </c>
      <c r="L63" s="70">
        <f>'K-12'!K45</f>
        <v>0</v>
      </c>
      <c r="M63" s="129" t="str">
        <f>IF('K-12'!I205+'K-12'!J205+'K-12'!K205+'K-12'!M205&gt;=2,'K-12'!L45," ")</f>
        <v xml:space="preserve"> </v>
      </c>
      <c r="N63" s="70">
        <f>'K-12'!M45</f>
        <v>0</v>
      </c>
      <c r="O63" s="70"/>
      <c r="P63" s="71"/>
      <c r="Q63" s="302"/>
      <c r="R63" s="302"/>
      <c r="S63" s="303"/>
      <c r="T63" s="304"/>
      <c r="U63" s="302"/>
      <c r="V63" s="303"/>
      <c r="W63" s="323"/>
      <c r="X63" s="323"/>
      <c r="Y63" s="323"/>
      <c r="Z63" s="324"/>
    </row>
    <row r="64" spans="1:26" s="29" customFormat="1" ht="24" customHeight="1" x14ac:dyDescent="0.4">
      <c r="A64" s="68">
        <f>'Weekly Menus'!B18</f>
        <v>0</v>
      </c>
      <c r="B64" s="88"/>
      <c r="C64" s="108">
        <f>'K-12'!B46</f>
        <v>0</v>
      </c>
      <c r="D64" s="90"/>
      <c r="E64" s="91"/>
      <c r="F64" s="92"/>
      <c r="G64" s="69"/>
      <c r="H64" s="70">
        <f>'K-12'!E46+'K-12'!C46</f>
        <v>0</v>
      </c>
      <c r="I64" s="70">
        <f>'K-12'!G46+'K-12'!N46</f>
        <v>0</v>
      </c>
      <c r="J64" s="70">
        <f>'K-12'!I46</f>
        <v>0</v>
      </c>
      <c r="K64" s="70">
        <f>'K-12'!J46</f>
        <v>0</v>
      </c>
      <c r="L64" s="70">
        <f>'K-12'!K46</f>
        <v>0</v>
      </c>
      <c r="M64" s="129" t="str">
        <f>IF('K-12'!I205+'K-12'!J205+'K-12'!K205+'K-12'!M205&gt;=2,'K-12'!L46," ")</f>
        <v xml:space="preserve"> </v>
      </c>
      <c r="N64" s="70">
        <f>'K-12'!M46</f>
        <v>0</v>
      </c>
      <c r="O64" s="70"/>
      <c r="P64" s="71"/>
      <c r="Q64" s="302"/>
      <c r="R64" s="302"/>
      <c r="S64" s="303"/>
      <c r="T64" s="304"/>
      <c r="U64" s="302"/>
      <c r="V64" s="303"/>
      <c r="W64" s="323"/>
      <c r="X64" s="323"/>
      <c r="Y64" s="323"/>
      <c r="Z64" s="324"/>
    </row>
    <row r="65" spans="1:26" s="29" customFormat="1" ht="24" customHeight="1" x14ac:dyDescent="0.4">
      <c r="A65" s="68">
        <f>'Weekly Menus'!B19</f>
        <v>0</v>
      </c>
      <c r="B65" s="88"/>
      <c r="C65" s="108">
        <f>'K-12'!B47</f>
        <v>0</v>
      </c>
      <c r="D65" s="90"/>
      <c r="E65" s="91"/>
      <c r="F65" s="92"/>
      <c r="G65" s="69"/>
      <c r="H65" s="70">
        <f>'K-12'!E47+'K-12'!C47</f>
        <v>0</v>
      </c>
      <c r="I65" s="70">
        <f>'K-12'!G47+'K-12'!N47</f>
        <v>0</v>
      </c>
      <c r="J65" s="70">
        <f>'K-12'!I47</f>
        <v>0</v>
      </c>
      <c r="K65" s="70">
        <f>'K-12'!J47</f>
        <v>0</v>
      </c>
      <c r="L65" s="70">
        <f>'K-12'!K47</f>
        <v>0</v>
      </c>
      <c r="M65" s="129" t="str">
        <f>IF('K-12'!I205+'K-12'!J205+'K-12'!K205+'K-12'!M205&gt;=2,'K-12'!L47," ")</f>
        <v xml:space="preserve"> </v>
      </c>
      <c r="N65" s="70">
        <f>'K-12'!M47</f>
        <v>0</v>
      </c>
      <c r="O65" s="70"/>
      <c r="P65" s="71"/>
      <c r="Q65" s="302"/>
      <c r="R65" s="302"/>
      <c r="S65" s="303"/>
      <c r="T65" s="304"/>
      <c r="U65" s="302"/>
      <c r="V65" s="303"/>
      <c r="W65" s="323"/>
      <c r="X65" s="323"/>
      <c r="Y65" s="323"/>
      <c r="Z65" s="324"/>
    </row>
    <row r="66" spans="1:26" s="29" customFormat="1" ht="24" customHeight="1" x14ac:dyDescent="0.4">
      <c r="A66" s="68">
        <f>'Weekly Menus'!B20</f>
        <v>0</v>
      </c>
      <c r="B66" s="88"/>
      <c r="C66" s="108">
        <f>'K-12'!B48</f>
        <v>0</v>
      </c>
      <c r="D66" s="90"/>
      <c r="E66" s="91"/>
      <c r="F66" s="92"/>
      <c r="G66" s="69"/>
      <c r="H66" s="70">
        <f>'K-12'!E48+'K-12'!C48</f>
        <v>0</v>
      </c>
      <c r="I66" s="70">
        <f>'K-12'!G48+'K-12'!N48</f>
        <v>0</v>
      </c>
      <c r="J66" s="70">
        <f>'K-12'!I48</f>
        <v>0</v>
      </c>
      <c r="K66" s="70">
        <f>'K-12'!J48</f>
        <v>0</v>
      </c>
      <c r="L66" s="70">
        <f>'K-12'!K48</f>
        <v>0</v>
      </c>
      <c r="M66" s="129" t="str">
        <f>IF('K-12'!I205+'K-12'!J205+'K-12'!K205+'K-12'!M205&gt;=2,'K-12'!L48," ")</f>
        <v xml:space="preserve"> </v>
      </c>
      <c r="N66" s="70">
        <f>'K-12'!M48</f>
        <v>0</v>
      </c>
      <c r="O66" s="70"/>
      <c r="P66" s="71"/>
      <c r="Q66" s="302"/>
      <c r="R66" s="302"/>
      <c r="S66" s="303"/>
      <c r="T66" s="304"/>
      <c r="U66" s="302"/>
      <c r="V66" s="303"/>
      <c r="W66" s="323"/>
      <c r="X66" s="323"/>
      <c r="Y66" s="323"/>
      <c r="Z66" s="324"/>
    </row>
    <row r="67" spans="1:26" s="29" customFormat="1" ht="24" customHeight="1" x14ac:dyDescent="0.4">
      <c r="A67" s="68">
        <f>'Weekly Menus'!B21</f>
        <v>0</v>
      </c>
      <c r="B67" s="88"/>
      <c r="C67" s="108">
        <f>'K-12'!B49</f>
        <v>0</v>
      </c>
      <c r="D67" s="90"/>
      <c r="E67" s="91"/>
      <c r="F67" s="92"/>
      <c r="G67" s="69"/>
      <c r="H67" s="70">
        <f>'K-12'!E49+'K-12'!C49</f>
        <v>0</v>
      </c>
      <c r="I67" s="70">
        <f>'K-12'!G49+'K-12'!N49</f>
        <v>0</v>
      </c>
      <c r="J67" s="70">
        <f>'K-12'!I49</f>
        <v>0</v>
      </c>
      <c r="K67" s="70">
        <f>'K-12'!J49</f>
        <v>0</v>
      </c>
      <c r="L67" s="70">
        <f>'K-12'!K49</f>
        <v>0</v>
      </c>
      <c r="M67" s="129" t="str">
        <f>IF('K-12'!I205+'K-12'!J205+'K-12'!K205+'K-12'!M205&gt;=2,'K-12'!L49," ")</f>
        <v xml:space="preserve"> </v>
      </c>
      <c r="N67" s="70">
        <f>'K-12'!M49</f>
        <v>0</v>
      </c>
      <c r="O67" s="70"/>
      <c r="P67" s="71"/>
      <c r="Q67" s="302"/>
      <c r="R67" s="302"/>
      <c r="S67" s="303"/>
      <c r="T67" s="304"/>
      <c r="U67" s="302"/>
      <c r="V67" s="303"/>
      <c r="W67" s="323"/>
      <c r="X67" s="323"/>
      <c r="Y67" s="323"/>
      <c r="Z67" s="324"/>
    </row>
    <row r="68" spans="1:26" s="29" customFormat="1" ht="24" customHeight="1" x14ac:dyDescent="0.4">
      <c r="A68" s="68">
        <f>'Weekly Menus'!B22</f>
        <v>0</v>
      </c>
      <c r="B68" s="88"/>
      <c r="C68" s="108">
        <f>'K-12'!B50</f>
        <v>0</v>
      </c>
      <c r="D68" s="90"/>
      <c r="E68" s="91"/>
      <c r="F68" s="92"/>
      <c r="G68" s="69"/>
      <c r="H68" s="70">
        <f>'K-12'!E50+'K-12'!C50</f>
        <v>0</v>
      </c>
      <c r="I68" s="70">
        <f>'K-12'!G50+'K-12'!N50</f>
        <v>0</v>
      </c>
      <c r="J68" s="70">
        <f>'K-12'!I50</f>
        <v>0</v>
      </c>
      <c r="K68" s="70">
        <f>'K-12'!J50</f>
        <v>0</v>
      </c>
      <c r="L68" s="70">
        <f>'K-12'!K50</f>
        <v>0</v>
      </c>
      <c r="M68" s="129" t="str">
        <f>IF('K-12'!I205+'K-12'!J205+'K-12'!K205+'K-12'!M205&gt;=2,'K-12'!L50," ")</f>
        <v xml:space="preserve"> </v>
      </c>
      <c r="N68" s="70">
        <f>'K-12'!M50</f>
        <v>0</v>
      </c>
      <c r="O68" s="70"/>
      <c r="P68" s="71"/>
      <c r="Q68" s="302"/>
      <c r="R68" s="302"/>
      <c r="S68" s="303"/>
      <c r="T68" s="304"/>
      <c r="U68" s="302"/>
      <c r="V68" s="303"/>
      <c r="W68" s="323"/>
      <c r="X68" s="323"/>
      <c r="Y68" s="323"/>
      <c r="Z68" s="324"/>
    </row>
    <row r="69" spans="1:26" s="29" customFormat="1" ht="24" customHeight="1" x14ac:dyDescent="0.4">
      <c r="A69" s="68">
        <f>'Weekly Menus'!B23</f>
        <v>0</v>
      </c>
      <c r="B69" s="88"/>
      <c r="C69" s="108">
        <f>'K-12'!B51</f>
        <v>0</v>
      </c>
      <c r="D69" s="90"/>
      <c r="E69" s="91"/>
      <c r="F69" s="92"/>
      <c r="G69" s="69"/>
      <c r="H69" s="70">
        <f>'K-12'!E51+'K-12'!C51</f>
        <v>0</v>
      </c>
      <c r="I69" s="70">
        <f>'K-12'!G51+'K-12'!N51</f>
        <v>0</v>
      </c>
      <c r="J69" s="70">
        <f>'K-12'!I51</f>
        <v>0</v>
      </c>
      <c r="K69" s="70">
        <f>'K-12'!J51</f>
        <v>0</v>
      </c>
      <c r="L69" s="70">
        <f>'K-12'!K51</f>
        <v>0</v>
      </c>
      <c r="M69" s="129" t="str">
        <f>IF('K-12'!I205+'K-12'!J205+'K-12'!K205+'K-12'!M205&gt;=2,'K-12'!L51," ")</f>
        <v xml:space="preserve"> </v>
      </c>
      <c r="N69" s="70">
        <f>'K-12'!M51</f>
        <v>0</v>
      </c>
      <c r="O69" s="70"/>
      <c r="P69" s="71"/>
      <c r="Q69" s="302"/>
      <c r="R69" s="302"/>
      <c r="S69" s="303"/>
      <c r="T69" s="304"/>
      <c r="U69" s="302"/>
      <c r="V69" s="303"/>
      <c r="W69" s="323"/>
      <c r="X69" s="323"/>
      <c r="Y69" s="323"/>
      <c r="Z69" s="324"/>
    </row>
    <row r="70" spans="1:26" s="29" customFormat="1" ht="24" customHeight="1" x14ac:dyDescent="0.4">
      <c r="A70" s="68">
        <f>'Weekly Menus'!B24</f>
        <v>0</v>
      </c>
      <c r="B70" s="88"/>
      <c r="C70" s="108">
        <f>'K-12'!B52</f>
        <v>0</v>
      </c>
      <c r="D70" s="90"/>
      <c r="E70" s="91"/>
      <c r="F70" s="92"/>
      <c r="G70" s="69"/>
      <c r="H70" s="70">
        <f>'K-12'!E52+'K-12'!C52</f>
        <v>0</v>
      </c>
      <c r="I70" s="70">
        <f>'K-12'!G52+'K-12'!N52</f>
        <v>0</v>
      </c>
      <c r="J70" s="70">
        <f>'K-12'!I52</f>
        <v>0</v>
      </c>
      <c r="K70" s="70">
        <f>'K-12'!J52</f>
        <v>0</v>
      </c>
      <c r="L70" s="70">
        <f>'K-12'!K52</f>
        <v>0</v>
      </c>
      <c r="M70" s="129" t="str">
        <f>IF('K-12'!I205+'K-12'!J205+'K-12'!K205+'K-12'!M205&gt;=2,'K-12'!L52," ")</f>
        <v xml:space="preserve"> </v>
      </c>
      <c r="N70" s="70">
        <f>'K-12'!M52</f>
        <v>0</v>
      </c>
      <c r="O70" s="70"/>
      <c r="P70" s="71"/>
      <c r="Q70" s="302"/>
      <c r="R70" s="302"/>
      <c r="S70" s="303"/>
      <c r="T70" s="304"/>
      <c r="U70" s="302"/>
      <c r="V70" s="303"/>
      <c r="W70" s="323"/>
      <c r="X70" s="323"/>
      <c r="Y70" s="323"/>
      <c r="Z70" s="324"/>
    </row>
    <row r="71" spans="1:26" s="29" customFormat="1" ht="24" customHeight="1" x14ac:dyDescent="0.4">
      <c r="A71" s="68">
        <f>'Weekly Menus'!B25</f>
        <v>0</v>
      </c>
      <c r="B71" s="88"/>
      <c r="C71" s="108">
        <f>'K-12'!B53</f>
        <v>0</v>
      </c>
      <c r="D71" s="90"/>
      <c r="E71" s="91"/>
      <c r="F71" s="92"/>
      <c r="G71" s="69"/>
      <c r="H71" s="70">
        <f>'K-12'!E53+'K-12'!C53</f>
        <v>0</v>
      </c>
      <c r="I71" s="70">
        <f>'K-12'!G53+'K-12'!N53</f>
        <v>0</v>
      </c>
      <c r="J71" s="70">
        <f>'K-12'!I53</f>
        <v>0</v>
      </c>
      <c r="K71" s="70">
        <f>'K-12'!J53</f>
        <v>0</v>
      </c>
      <c r="L71" s="70">
        <f>'K-12'!K53</f>
        <v>0</v>
      </c>
      <c r="M71" s="129" t="str">
        <f>IF('K-12'!I205+'K-12'!J205+'K-12'!K205+'K-12'!M205&gt;=2,'K-12'!L53," ")</f>
        <v xml:space="preserve"> </v>
      </c>
      <c r="N71" s="70">
        <f>'K-12'!M53</f>
        <v>0</v>
      </c>
      <c r="O71" s="70"/>
      <c r="P71" s="71"/>
      <c r="Q71" s="302"/>
      <c r="R71" s="302"/>
      <c r="S71" s="303"/>
      <c r="T71" s="304"/>
      <c r="U71" s="302"/>
      <c r="V71" s="303"/>
      <c r="W71" s="323"/>
      <c r="X71" s="323"/>
      <c r="Y71" s="323"/>
      <c r="Z71" s="324"/>
    </row>
    <row r="72" spans="1:26" s="29" customFormat="1" ht="24" customHeight="1" thickBot="1" x14ac:dyDescent="0.45">
      <c r="A72" s="76">
        <f>'Weekly Menus'!B26</f>
        <v>0</v>
      </c>
      <c r="B72" s="89"/>
      <c r="C72" s="114">
        <f>'K-12'!B54</f>
        <v>0</v>
      </c>
      <c r="D72" s="93"/>
      <c r="E72" s="94"/>
      <c r="F72" s="95"/>
      <c r="G72" s="183"/>
      <c r="H72" s="184">
        <f>'K-12'!E54+'K-12'!C54</f>
        <v>0</v>
      </c>
      <c r="I72" s="184">
        <f>'K-12'!G54+'K-12'!N54</f>
        <v>0</v>
      </c>
      <c r="J72" s="184">
        <f>'K-12'!I54</f>
        <v>0</v>
      </c>
      <c r="K72" s="184">
        <f>'K-12'!J54</f>
        <v>0</v>
      </c>
      <c r="L72" s="184">
        <f>'K-12'!K54</f>
        <v>0</v>
      </c>
      <c r="M72" s="188" t="str">
        <f>IF('K-12'!I205+'K-12'!J205+'K-12'!K205+'K-12'!M205&gt;=2,'K-12'!L54," ")</f>
        <v xml:space="preserve"> </v>
      </c>
      <c r="N72" s="70">
        <f>'K-12'!M54</f>
        <v>0</v>
      </c>
      <c r="O72" s="184"/>
      <c r="P72" s="185"/>
      <c r="Q72" s="340"/>
      <c r="R72" s="340"/>
      <c r="S72" s="341"/>
      <c r="T72" s="342"/>
      <c r="U72" s="340"/>
      <c r="V72" s="341"/>
      <c r="W72" s="343"/>
      <c r="X72" s="343"/>
      <c r="Y72" s="343"/>
      <c r="Z72" s="344"/>
    </row>
    <row r="73" spans="1:26" s="29" customFormat="1" ht="24" customHeight="1" x14ac:dyDescent="0.4">
      <c r="A73" s="325" t="s">
        <v>45</v>
      </c>
      <c r="B73" s="326"/>
      <c r="C73" s="326"/>
      <c r="D73" s="326"/>
      <c r="E73" s="326"/>
      <c r="F73" s="326"/>
      <c r="G73" s="186">
        <f>FLOOR(SUM(G53:G72), 0.25)</f>
        <v>0</v>
      </c>
      <c r="H73" s="186">
        <f>FLOOR(SUM(H53:H72), 0.25)</f>
        <v>0</v>
      </c>
      <c r="I73" s="186">
        <f>FLOOR(SUM(I53:I72), 0.125)</f>
        <v>0</v>
      </c>
      <c r="J73" s="186">
        <f t="shared" ref="J73:P73" si="2">FLOOR(SUM(J53:J72), 0.125)</f>
        <v>0</v>
      </c>
      <c r="K73" s="186">
        <f t="shared" si="2"/>
        <v>0</v>
      </c>
      <c r="L73" s="186">
        <f t="shared" si="2"/>
        <v>0</v>
      </c>
      <c r="M73" s="186">
        <f t="shared" si="2"/>
        <v>0</v>
      </c>
      <c r="N73" s="186">
        <f t="shared" si="2"/>
        <v>0</v>
      </c>
      <c r="O73" s="186">
        <f t="shared" si="2"/>
        <v>0</v>
      </c>
      <c r="P73" s="187">
        <f t="shared" si="2"/>
        <v>0</v>
      </c>
      <c r="Q73" s="327" t="s">
        <v>49</v>
      </c>
      <c r="R73" s="328"/>
      <c r="S73" s="328"/>
      <c r="T73" s="328"/>
      <c r="U73" s="328"/>
      <c r="V73" s="328"/>
      <c r="W73" s="328"/>
      <c r="X73" s="328"/>
      <c r="Y73" s="328"/>
      <c r="Z73" s="329"/>
    </row>
    <row r="74" spans="1:26" s="29" customFormat="1" ht="24" customHeight="1" x14ac:dyDescent="0.4">
      <c r="A74" s="336" t="s">
        <v>44</v>
      </c>
      <c r="B74" s="337"/>
      <c r="C74" s="337"/>
      <c r="D74" s="337"/>
      <c r="E74" s="337"/>
      <c r="F74" s="337"/>
      <c r="G74" s="30"/>
      <c r="H74" s="30"/>
      <c r="I74" s="30"/>
      <c r="J74" s="30"/>
      <c r="K74" s="30"/>
      <c r="L74" s="30"/>
      <c r="M74" s="30"/>
      <c r="N74" s="30"/>
      <c r="O74" s="30"/>
      <c r="P74" s="113"/>
      <c r="Q74" s="330"/>
      <c r="R74" s="331"/>
      <c r="S74" s="331"/>
      <c r="T74" s="331"/>
      <c r="U74" s="331"/>
      <c r="V74" s="331"/>
      <c r="W74" s="331"/>
      <c r="X74" s="331"/>
      <c r="Y74" s="331"/>
      <c r="Z74" s="332"/>
    </row>
    <row r="75" spans="1:26" s="29" customFormat="1" ht="24" customHeight="1" thickBot="1" x14ac:dyDescent="0.45">
      <c r="A75" s="338" t="s">
        <v>56</v>
      </c>
      <c r="B75" s="339"/>
      <c r="C75" s="339"/>
      <c r="D75" s="339"/>
      <c r="E75" s="339"/>
      <c r="F75" s="339"/>
      <c r="G75" s="72">
        <f>SUM(G35,G73)</f>
        <v>0</v>
      </c>
      <c r="H75" s="72">
        <f t="shared" ref="H75:P75" si="3">SUM(H35,H73)</f>
        <v>0</v>
      </c>
      <c r="I75" s="72">
        <f t="shared" si="3"/>
        <v>0</v>
      </c>
      <c r="J75" s="72">
        <f t="shared" si="3"/>
        <v>0</v>
      </c>
      <c r="K75" s="72">
        <f t="shared" si="3"/>
        <v>0</v>
      </c>
      <c r="L75" s="72">
        <f t="shared" si="3"/>
        <v>0</v>
      </c>
      <c r="M75" s="72">
        <f t="shared" si="3"/>
        <v>0</v>
      </c>
      <c r="N75" s="72">
        <f t="shared" si="3"/>
        <v>0</v>
      </c>
      <c r="O75" s="72">
        <f t="shared" si="3"/>
        <v>0</v>
      </c>
      <c r="P75" s="73">
        <f t="shared" si="3"/>
        <v>0</v>
      </c>
      <c r="Q75" s="333"/>
      <c r="R75" s="334"/>
      <c r="S75" s="334"/>
      <c r="T75" s="334"/>
      <c r="U75" s="334"/>
      <c r="V75" s="334"/>
      <c r="W75" s="334"/>
      <c r="X75" s="334"/>
      <c r="Y75" s="334"/>
      <c r="Z75" s="335"/>
    </row>
    <row r="76" spans="1:26" s="29" customFormat="1" ht="15" customHeight="1" thickBot="1" x14ac:dyDescent="0.45">
      <c r="A76" s="77"/>
      <c r="B76" s="77"/>
      <c r="C76" s="77"/>
      <c r="D76" s="77"/>
      <c r="E76" s="77"/>
      <c r="F76" s="77"/>
      <c r="G76" s="77"/>
      <c r="H76" s="78"/>
      <c r="I76" s="77"/>
      <c r="J76" s="79"/>
      <c r="K76" s="79"/>
      <c r="L76" s="79"/>
      <c r="M76" s="79"/>
      <c r="N76" s="80"/>
      <c r="O76" s="80"/>
      <c r="P76" s="80"/>
      <c r="Q76" s="80"/>
      <c r="R76" s="80"/>
      <c r="S76" s="80"/>
      <c r="T76" s="80"/>
      <c r="U76" s="80"/>
      <c r="V76" s="80"/>
      <c r="W76" s="80"/>
      <c r="X76" s="80"/>
      <c r="Y76" s="80"/>
      <c r="Z76" s="80"/>
    </row>
    <row r="77" spans="1:26" s="29" customFormat="1" ht="24.75" customHeight="1" x14ac:dyDescent="0.4">
      <c r="A77" s="350" t="s">
        <v>82</v>
      </c>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2"/>
    </row>
    <row r="78" spans="1:26" s="29" customFormat="1" ht="15" customHeight="1" x14ac:dyDescent="0.4">
      <c r="A78" s="42"/>
      <c r="B78" s="43"/>
      <c r="C78" s="43"/>
      <c r="D78" s="43"/>
      <c r="E78" s="43"/>
      <c r="F78" s="43"/>
      <c r="G78" s="43"/>
      <c r="H78" s="43"/>
      <c r="I78" s="43"/>
      <c r="J78" s="43"/>
      <c r="K78" s="43"/>
      <c r="L78" s="43"/>
      <c r="M78" s="43"/>
      <c r="N78" s="44"/>
      <c r="O78" s="44"/>
      <c r="P78" s="44"/>
      <c r="Q78" s="45"/>
      <c r="R78" s="45"/>
      <c r="S78" s="45"/>
      <c r="T78" s="45"/>
      <c r="U78" s="45"/>
      <c r="V78" s="45"/>
      <c r="W78" s="45"/>
      <c r="X78" s="45"/>
      <c r="Y78" s="45"/>
      <c r="Z78" s="46"/>
    </row>
    <row r="79" spans="1:26" s="29" customFormat="1" ht="15" customHeight="1" x14ac:dyDescent="0.4">
      <c r="A79" s="47" t="s">
        <v>52</v>
      </c>
      <c r="B79" s="85" t="s">
        <v>8</v>
      </c>
      <c r="C79" s="86"/>
      <c r="D79" s="87"/>
      <c r="E79" s="86"/>
      <c r="F79" s="49"/>
      <c r="G79" s="50"/>
      <c r="H79" s="50"/>
      <c r="I79" s="50"/>
      <c r="J79" s="50"/>
      <c r="K79" s="43"/>
      <c r="L79" s="43"/>
      <c r="M79" s="43"/>
      <c r="N79" s="44"/>
      <c r="O79" s="44"/>
      <c r="P79" s="44"/>
      <c r="Q79" s="50"/>
      <c r="R79" s="50"/>
      <c r="S79" s="50"/>
      <c r="T79" s="50"/>
      <c r="U79" s="50"/>
      <c r="V79" s="50"/>
      <c r="W79" s="50"/>
      <c r="X79" s="50"/>
      <c r="Y79" s="50"/>
      <c r="Z79" s="51"/>
    </row>
    <row r="80" spans="1:26" s="29" customFormat="1" ht="15" customHeight="1" x14ac:dyDescent="0.4">
      <c r="A80" s="47"/>
      <c r="B80" s="49"/>
      <c r="C80" s="49"/>
      <c r="D80" s="49"/>
      <c r="E80" s="49"/>
      <c r="F80" s="49"/>
      <c r="G80" s="49"/>
      <c r="H80" s="48"/>
      <c r="I80" s="49"/>
      <c r="J80" s="43"/>
      <c r="K80" s="43"/>
      <c r="L80" s="43"/>
      <c r="M80" s="43"/>
      <c r="N80" s="44"/>
      <c r="O80" s="44"/>
      <c r="P80" s="44"/>
      <c r="Q80" s="50"/>
      <c r="R80" s="50"/>
      <c r="S80" s="50"/>
      <c r="T80" s="50"/>
      <c r="U80" s="50"/>
      <c r="V80" s="50"/>
      <c r="W80" s="50"/>
      <c r="X80" s="50"/>
      <c r="Y80" s="50"/>
      <c r="Z80" s="51"/>
    </row>
    <row r="81" spans="1:26" s="29" customFormat="1" ht="15" customHeight="1" thickBot="1" x14ac:dyDescent="0.45">
      <c r="A81" s="47" t="s">
        <v>46</v>
      </c>
      <c r="B81" s="86"/>
      <c r="C81" s="86"/>
      <c r="D81" s="86"/>
      <c r="E81" s="49"/>
      <c r="F81" s="49"/>
      <c r="G81" s="49"/>
      <c r="H81" s="48"/>
      <c r="I81" s="49"/>
      <c r="J81" s="43"/>
      <c r="K81" s="43"/>
      <c r="L81" s="43"/>
      <c r="M81" s="43"/>
      <c r="N81" s="44"/>
      <c r="O81" s="44"/>
      <c r="P81" s="44"/>
      <c r="Q81" s="50"/>
      <c r="R81" s="50"/>
      <c r="S81" s="50"/>
      <c r="T81" s="50"/>
      <c r="U81" s="50"/>
      <c r="V81" s="50"/>
      <c r="W81" s="50"/>
      <c r="X81" s="50"/>
      <c r="Y81" s="50"/>
      <c r="Z81" s="51"/>
    </row>
    <row r="82" spans="1:26" s="29" customFormat="1" ht="15" customHeight="1" thickBot="1" x14ac:dyDescent="0.45">
      <c r="A82" s="47"/>
      <c r="B82" s="49"/>
      <c r="C82" s="49"/>
      <c r="D82" s="49"/>
      <c r="E82" s="239" t="s">
        <v>41</v>
      </c>
      <c r="F82" s="240"/>
      <c r="G82" s="240"/>
      <c r="H82" s="240"/>
      <c r="I82" s="240"/>
      <c r="J82" s="240"/>
      <c r="K82" s="240"/>
      <c r="L82" s="240"/>
      <c r="M82" s="241"/>
      <c r="N82" s="43"/>
      <c r="O82" s="43"/>
      <c r="P82" s="242" t="s">
        <v>43</v>
      </c>
      <c r="Q82" s="243"/>
      <c r="R82" s="243"/>
      <c r="S82" s="243"/>
      <c r="T82" s="243"/>
      <c r="U82" s="243"/>
      <c r="V82" s="243"/>
      <c r="W82" s="243"/>
      <c r="X82" s="244"/>
      <c r="Y82" s="50"/>
      <c r="Z82" s="51"/>
    </row>
    <row r="83" spans="1:26" s="29" customFormat="1" ht="15" customHeight="1" x14ac:dyDescent="0.45">
      <c r="A83" s="99" t="s">
        <v>47</v>
      </c>
      <c r="B83" s="100"/>
      <c r="C83" s="100"/>
      <c r="D83" s="102"/>
      <c r="E83" s="245"/>
      <c r="F83" s="246"/>
      <c r="G83" s="246"/>
      <c r="H83" s="249" t="s">
        <v>40</v>
      </c>
      <c r="I83" s="249"/>
      <c r="J83" s="251" t="s">
        <v>19</v>
      </c>
      <c r="K83" s="251"/>
      <c r="L83" s="251" t="s">
        <v>20</v>
      </c>
      <c r="M83" s="253"/>
      <c r="N83" s="53"/>
      <c r="O83" s="54"/>
      <c r="P83" s="255"/>
      <c r="Q83" s="256"/>
      <c r="R83" s="257"/>
      <c r="S83" s="261" t="s">
        <v>42</v>
      </c>
      <c r="T83" s="261"/>
      <c r="U83" s="261" t="s">
        <v>19</v>
      </c>
      <c r="V83" s="261"/>
      <c r="W83" s="261" t="s">
        <v>20</v>
      </c>
      <c r="X83" s="263"/>
      <c r="Y83" s="50"/>
      <c r="Z83" s="51"/>
    </row>
    <row r="84" spans="1:26" s="29" customFormat="1" ht="15" customHeight="1" x14ac:dyDescent="0.45">
      <c r="A84" s="99" t="s">
        <v>48</v>
      </c>
      <c r="B84" s="100"/>
      <c r="C84" s="100"/>
      <c r="D84" s="102"/>
      <c r="E84" s="247"/>
      <c r="F84" s="248"/>
      <c r="G84" s="248"/>
      <c r="H84" s="250"/>
      <c r="I84" s="250"/>
      <c r="J84" s="252"/>
      <c r="K84" s="252"/>
      <c r="L84" s="252"/>
      <c r="M84" s="254"/>
      <c r="N84" s="55"/>
      <c r="O84" s="55"/>
      <c r="P84" s="258"/>
      <c r="Q84" s="259"/>
      <c r="R84" s="260"/>
      <c r="S84" s="262"/>
      <c r="T84" s="262"/>
      <c r="U84" s="262"/>
      <c r="V84" s="262"/>
      <c r="W84" s="262"/>
      <c r="X84" s="264"/>
      <c r="Y84" s="50"/>
      <c r="Z84" s="51"/>
    </row>
    <row r="85" spans="1:26" s="29" customFormat="1" ht="15" customHeight="1" x14ac:dyDescent="0.4">
      <c r="A85" s="101"/>
      <c r="B85" s="86"/>
      <c r="C85" s="86"/>
      <c r="D85" s="86"/>
      <c r="E85" s="265" t="s">
        <v>37</v>
      </c>
      <c r="F85" s="266"/>
      <c r="G85" s="266"/>
      <c r="H85" s="267" t="s">
        <v>62</v>
      </c>
      <c r="I85" s="267"/>
      <c r="J85" s="267"/>
      <c r="K85" s="267"/>
      <c r="L85" s="345"/>
      <c r="M85" s="346"/>
      <c r="N85" s="55"/>
      <c r="O85" s="55"/>
      <c r="P85" s="271" t="s">
        <v>37</v>
      </c>
      <c r="Q85" s="272"/>
      <c r="R85" s="272"/>
      <c r="S85" s="267" t="s">
        <v>62</v>
      </c>
      <c r="T85" s="267"/>
      <c r="U85" s="267"/>
      <c r="V85" s="267"/>
      <c r="W85" s="345"/>
      <c r="X85" s="346"/>
      <c r="Y85" s="50"/>
      <c r="Z85" s="51"/>
    </row>
    <row r="86" spans="1:26" s="29" customFormat="1" ht="15" customHeight="1" x14ac:dyDescent="0.4">
      <c r="A86" s="103"/>
      <c r="B86" s="104"/>
      <c r="C86" s="104"/>
      <c r="D86" s="104"/>
      <c r="E86" s="265" t="s">
        <v>38</v>
      </c>
      <c r="F86" s="266"/>
      <c r="G86" s="266"/>
      <c r="H86" s="286"/>
      <c r="I86" s="286"/>
      <c r="J86" s="267"/>
      <c r="K86" s="267"/>
      <c r="L86" s="345"/>
      <c r="M86" s="346"/>
      <c r="N86" s="55"/>
      <c r="O86" s="55"/>
      <c r="P86" s="271" t="s">
        <v>38</v>
      </c>
      <c r="Q86" s="272"/>
      <c r="R86" s="272"/>
      <c r="S86" s="286"/>
      <c r="T86" s="286"/>
      <c r="U86" s="267"/>
      <c r="V86" s="267"/>
      <c r="W86" s="345"/>
      <c r="X86" s="346"/>
      <c r="Y86" s="50"/>
      <c r="Z86" s="51"/>
    </row>
    <row r="87" spans="1:26" s="29" customFormat="1" ht="15" customHeight="1" thickBot="1" x14ac:dyDescent="0.45">
      <c r="A87" s="103"/>
      <c r="B87" s="104"/>
      <c r="C87" s="104"/>
      <c r="D87" s="104"/>
      <c r="E87" s="276" t="s">
        <v>39</v>
      </c>
      <c r="F87" s="277"/>
      <c r="G87" s="277"/>
      <c r="H87" s="287"/>
      <c r="I87" s="287"/>
      <c r="J87" s="347"/>
      <c r="K87" s="347"/>
      <c r="L87" s="348"/>
      <c r="M87" s="349"/>
      <c r="N87" s="55"/>
      <c r="O87" s="55"/>
      <c r="P87" s="281" t="s">
        <v>39</v>
      </c>
      <c r="Q87" s="282"/>
      <c r="R87" s="282"/>
      <c r="S87" s="287"/>
      <c r="T87" s="287"/>
      <c r="U87" s="347"/>
      <c r="V87" s="347"/>
      <c r="W87" s="348"/>
      <c r="X87" s="349"/>
      <c r="Y87" s="50"/>
      <c r="Z87" s="51"/>
    </row>
    <row r="88" spans="1:26" s="29" customFormat="1" ht="15" customHeight="1" thickBot="1" x14ac:dyDescent="0.45">
      <c r="A88" s="105"/>
      <c r="B88" s="106"/>
      <c r="C88" s="106"/>
      <c r="D88" s="106"/>
      <c r="E88" s="58"/>
      <c r="F88" s="58"/>
      <c r="G88" s="58"/>
      <c r="H88" s="58"/>
      <c r="I88" s="58"/>
      <c r="J88" s="58"/>
      <c r="K88" s="58"/>
      <c r="L88" s="59"/>
      <c r="M88" s="59"/>
      <c r="N88" s="60"/>
      <c r="O88" s="60"/>
      <c r="P88" s="60"/>
      <c r="Q88" s="50"/>
      <c r="R88" s="50"/>
      <c r="S88" s="50"/>
      <c r="T88" s="50"/>
      <c r="U88" s="50"/>
      <c r="V88" s="50"/>
      <c r="W88" s="50"/>
      <c r="X88" s="50"/>
      <c r="Y88" s="50"/>
      <c r="Z88" s="51"/>
    </row>
    <row r="89" spans="1:26" s="29" customFormat="1" ht="15" customHeight="1" x14ac:dyDescent="0.4">
      <c r="A89" s="308" t="s">
        <v>57</v>
      </c>
      <c r="B89" s="310" t="s">
        <v>21</v>
      </c>
      <c r="C89" s="312" t="s">
        <v>31</v>
      </c>
      <c r="D89" s="314" t="s">
        <v>29</v>
      </c>
      <c r="E89" s="249"/>
      <c r="F89" s="315"/>
      <c r="G89" s="316" t="s">
        <v>32</v>
      </c>
      <c r="H89" s="317"/>
      <c r="I89" s="317"/>
      <c r="J89" s="317"/>
      <c r="K89" s="317"/>
      <c r="L89" s="317"/>
      <c r="M89" s="317"/>
      <c r="N89" s="317"/>
      <c r="O89" s="317"/>
      <c r="P89" s="318"/>
      <c r="Q89" s="319" t="s">
        <v>22</v>
      </c>
      <c r="R89" s="293"/>
      <c r="S89" s="320"/>
      <c r="T89" s="292" t="s">
        <v>23</v>
      </c>
      <c r="U89" s="293"/>
      <c r="V89" s="294"/>
      <c r="W89" s="298" t="s">
        <v>24</v>
      </c>
      <c r="X89" s="249"/>
      <c r="Y89" s="249"/>
      <c r="Z89" s="299"/>
    </row>
    <row r="90" spans="1:26" s="29" customFormat="1" ht="75" customHeight="1" x14ac:dyDescent="0.4">
      <c r="A90" s="309"/>
      <c r="B90" s="311"/>
      <c r="C90" s="313"/>
      <c r="D90" s="61" t="s">
        <v>25</v>
      </c>
      <c r="E90" s="62" t="s">
        <v>26</v>
      </c>
      <c r="F90" s="63" t="s">
        <v>27</v>
      </c>
      <c r="G90" s="64" t="s">
        <v>0</v>
      </c>
      <c r="H90" s="65" t="s">
        <v>1</v>
      </c>
      <c r="I90" s="65" t="s">
        <v>2</v>
      </c>
      <c r="J90" s="66" t="s">
        <v>33</v>
      </c>
      <c r="K90" s="66" t="s">
        <v>34</v>
      </c>
      <c r="L90" s="66" t="s">
        <v>3</v>
      </c>
      <c r="M90" s="66" t="s">
        <v>4</v>
      </c>
      <c r="N90" s="66" t="s">
        <v>5</v>
      </c>
      <c r="O90" s="66" t="s">
        <v>35</v>
      </c>
      <c r="P90" s="67" t="s">
        <v>36</v>
      </c>
      <c r="Q90" s="321"/>
      <c r="R90" s="296"/>
      <c r="S90" s="322"/>
      <c r="T90" s="295"/>
      <c r="U90" s="296"/>
      <c r="V90" s="297"/>
      <c r="W90" s="300"/>
      <c r="X90" s="250"/>
      <c r="Y90" s="250"/>
      <c r="Z90" s="301"/>
    </row>
    <row r="91" spans="1:26" s="29" customFormat="1" ht="24" customHeight="1" x14ac:dyDescent="0.4">
      <c r="A91" s="68">
        <f>'Weekly Menus'!C7</f>
        <v>0</v>
      </c>
      <c r="B91" s="88"/>
      <c r="C91" s="108">
        <f>'K-12'!B64</f>
        <v>0</v>
      </c>
      <c r="D91" s="90"/>
      <c r="E91" s="91"/>
      <c r="F91" s="92"/>
      <c r="G91" s="69"/>
      <c r="H91" s="70">
        <f>'K-12'!E64+'K-12'!C64</f>
        <v>0</v>
      </c>
      <c r="I91" s="70">
        <f>'K-12'!G64+'K-12'!N64</f>
        <v>0</v>
      </c>
      <c r="J91" s="70">
        <f>'K-12'!I64</f>
        <v>0</v>
      </c>
      <c r="K91" s="70">
        <f>'K-12'!J64</f>
        <v>0</v>
      </c>
      <c r="L91" s="70">
        <f>'K-12'!K64</f>
        <v>0</v>
      </c>
      <c r="M91" s="129" t="str">
        <f>IF('K-12'!I205+'K-12'!J205+'K-12'!K205+'K-12'!M205&gt;=2,'K-12'!L64," ")</f>
        <v xml:space="preserve"> </v>
      </c>
      <c r="N91" s="70">
        <f>'K-12'!M64</f>
        <v>0</v>
      </c>
      <c r="O91" s="70"/>
      <c r="P91" s="71"/>
      <c r="Q91" s="302"/>
      <c r="R91" s="302"/>
      <c r="S91" s="303"/>
      <c r="T91" s="304"/>
      <c r="U91" s="302"/>
      <c r="V91" s="303"/>
      <c r="W91" s="305"/>
      <c r="X91" s="306"/>
      <c r="Y91" s="306"/>
      <c r="Z91" s="307"/>
    </row>
    <row r="92" spans="1:26" s="29" customFormat="1" ht="24" customHeight="1" x14ac:dyDescent="0.4">
      <c r="A92" s="68">
        <f>'Weekly Menus'!C8</f>
        <v>0</v>
      </c>
      <c r="B92" s="88"/>
      <c r="C92" s="108">
        <f>'K-12'!B65</f>
        <v>0</v>
      </c>
      <c r="D92" s="90"/>
      <c r="E92" s="91"/>
      <c r="F92" s="92"/>
      <c r="G92" s="69"/>
      <c r="H92" s="70">
        <f>'K-12'!E65+'K-12'!C65</f>
        <v>0</v>
      </c>
      <c r="I92" s="70">
        <f>'K-12'!G65+'K-12'!N65</f>
        <v>0</v>
      </c>
      <c r="J92" s="70">
        <f>'K-12'!I65</f>
        <v>0</v>
      </c>
      <c r="K92" s="70">
        <f>'K-12'!J65</f>
        <v>0</v>
      </c>
      <c r="L92" s="70">
        <f>'K-12'!K65</f>
        <v>0</v>
      </c>
      <c r="M92" s="129" t="str">
        <f>IF('K-12'!I205+'K-12'!J205+'K-12'!K205+'K-12'!M205&gt;=2,'K-12'!L65," ")</f>
        <v xml:space="preserve"> </v>
      </c>
      <c r="N92" s="70">
        <f>'K-12'!M65</f>
        <v>0</v>
      </c>
      <c r="O92" s="70"/>
      <c r="P92" s="71"/>
      <c r="Q92" s="302"/>
      <c r="R92" s="302"/>
      <c r="S92" s="303"/>
      <c r="T92" s="304"/>
      <c r="U92" s="302"/>
      <c r="V92" s="303"/>
      <c r="W92" s="305"/>
      <c r="X92" s="306"/>
      <c r="Y92" s="306"/>
      <c r="Z92" s="307"/>
    </row>
    <row r="93" spans="1:26" s="29" customFormat="1" ht="24" customHeight="1" x14ac:dyDescent="0.4">
      <c r="A93" s="68">
        <f>'Weekly Menus'!C9</f>
        <v>0</v>
      </c>
      <c r="B93" s="88"/>
      <c r="C93" s="108">
        <f>'K-12'!B66</f>
        <v>0</v>
      </c>
      <c r="D93" s="90"/>
      <c r="E93" s="91"/>
      <c r="F93" s="92"/>
      <c r="G93" s="69"/>
      <c r="H93" s="70">
        <f>'K-12'!E66+'K-12'!C66</f>
        <v>0</v>
      </c>
      <c r="I93" s="70">
        <f>'K-12'!G66+'K-12'!N66</f>
        <v>0</v>
      </c>
      <c r="J93" s="70">
        <f>'K-12'!I66</f>
        <v>0</v>
      </c>
      <c r="K93" s="70">
        <f>'K-12'!J66</f>
        <v>0</v>
      </c>
      <c r="L93" s="70">
        <f>'K-12'!K66</f>
        <v>0</v>
      </c>
      <c r="M93" s="129" t="str">
        <f>IF('K-12'!I205+'K-12'!J205+'K-12'!K205+'K-12'!M205&gt;=2,'K-12'!L66," ")</f>
        <v xml:space="preserve"> </v>
      </c>
      <c r="N93" s="70">
        <f>'K-12'!M66</f>
        <v>0</v>
      </c>
      <c r="O93" s="70"/>
      <c r="P93" s="71"/>
      <c r="Q93" s="302"/>
      <c r="R93" s="302"/>
      <c r="S93" s="303"/>
      <c r="T93" s="304"/>
      <c r="U93" s="302"/>
      <c r="V93" s="303"/>
      <c r="W93" s="305"/>
      <c r="X93" s="306"/>
      <c r="Y93" s="306"/>
      <c r="Z93" s="307"/>
    </row>
    <row r="94" spans="1:26" s="29" customFormat="1" ht="24" customHeight="1" x14ac:dyDescent="0.4">
      <c r="A94" s="68">
        <f>'Weekly Menus'!C10</f>
        <v>0</v>
      </c>
      <c r="B94" s="88"/>
      <c r="C94" s="108">
        <f>'K-12'!B67</f>
        <v>0</v>
      </c>
      <c r="D94" s="90"/>
      <c r="E94" s="91"/>
      <c r="F94" s="92"/>
      <c r="G94" s="69"/>
      <c r="H94" s="70">
        <f>'K-12'!E67+'K-12'!C67</f>
        <v>0</v>
      </c>
      <c r="I94" s="70">
        <f>'K-12'!G67+'K-12'!N67</f>
        <v>0</v>
      </c>
      <c r="J94" s="70">
        <f>'K-12'!I67</f>
        <v>0</v>
      </c>
      <c r="K94" s="70">
        <f>'K-12'!J67</f>
        <v>0</v>
      </c>
      <c r="L94" s="70">
        <f>'K-12'!K67</f>
        <v>0</v>
      </c>
      <c r="M94" s="129" t="str">
        <f>IF('K-12'!I205+'K-12'!J205+'K-12'!K205+'K-12'!M205&gt;=2,'K-12'!L67," ")</f>
        <v xml:space="preserve"> </v>
      </c>
      <c r="N94" s="70">
        <f>'K-12'!M67</f>
        <v>0</v>
      </c>
      <c r="O94" s="70"/>
      <c r="P94" s="71"/>
      <c r="Q94" s="302"/>
      <c r="R94" s="302"/>
      <c r="S94" s="303"/>
      <c r="T94" s="304"/>
      <c r="U94" s="302"/>
      <c r="V94" s="303"/>
      <c r="W94" s="305"/>
      <c r="X94" s="306"/>
      <c r="Y94" s="306"/>
      <c r="Z94" s="307"/>
    </row>
    <row r="95" spans="1:26" s="29" customFormat="1" ht="24" customHeight="1" x14ac:dyDescent="0.4">
      <c r="A95" s="68">
        <f>'Weekly Menus'!C11</f>
        <v>0</v>
      </c>
      <c r="B95" s="88"/>
      <c r="C95" s="108">
        <f>'K-12'!B68</f>
        <v>0</v>
      </c>
      <c r="D95" s="90"/>
      <c r="E95" s="91"/>
      <c r="F95" s="92"/>
      <c r="G95" s="69"/>
      <c r="H95" s="70">
        <f>'K-12'!E68+'K-12'!C68</f>
        <v>0</v>
      </c>
      <c r="I95" s="70">
        <f>'K-12'!G68+'K-12'!N68</f>
        <v>0</v>
      </c>
      <c r="J95" s="70">
        <f>'K-12'!I68</f>
        <v>0</v>
      </c>
      <c r="K95" s="70">
        <f>'K-12'!J68</f>
        <v>0</v>
      </c>
      <c r="L95" s="70">
        <f>'K-12'!K68</f>
        <v>0</v>
      </c>
      <c r="M95" s="129" t="str">
        <f>IF('K-12'!I205+'K-12'!J205+'K-12'!K205+'K-12'!M205&gt;=2,'K-12'!L68," ")</f>
        <v xml:space="preserve"> </v>
      </c>
      <c r="N95" s="70">
        <f>'K-12'!M68</f>
        <v>0</v>
      </c>
      <c r="O95" s="70"/>
      <c r="P95" s="71"/>
      <c r="Q95" s="302"/>
      <c r="R95" s="302"/>
      <c r="S95" s="303"/>
      <c r="T95" s="304"/>
      <c r="U95" s="302"/>
      <c r="V95" s="303"/>
      <c r="W95" s="305"/>
      <c r="X95" s="306"/>
      <c r="Y95" s="306"/>
      <c r="Z95" s="307"/>
    </row>
    <row r="96" spans="1:26" s="29" customFormat="1" ht="24" customHeight="1" x14ac:dyDescent="0.4">
      <c r="A96" s="68">
        <f>'Weekly Menus'!C12</f>
        <v>0</v>
      </c>
      <c r="B96" s="88"/>
      <c r="C96" s="108">
        <f>'K-12'!B69</f>
        <v>0</v>
      </c>
      <c r="D96" s="90"/>
      <c r="E96" s="91"/>
      <c r="F96" s="92"/>
      <c r="G96" s="69"/>
      <c r="H96" s="70">
        <f>'K-12'!E69+'K-12'!C69</f>
        <v>0</v>
      </c>
      <c r="I96" s="70">
        <f>'K-12'!G69+'K-12'!N69</f>
        <v>0</v>
      </c>
      <c r="J96" s="70">
        <f>'K-12'!I69</f>
        <v>0</v>
      </c>
      <c r="K96" s="70">
        <f>'K-12'!J69</f>
        <v>0</v>
      </c>
      <c r="L96" s="70">
        <f>'K-12'!K69</f>
        <v>0</v>
      </c>
      <c r="M96" s="129" t="str">
        <f>IF('K-12'!I205+'K-12'!J205+'K-12'!K205+'K-12'!M205&gt;=2,'K-12'!L69," ")</f>
        <v xml:space="preserve"> </v>
      </c>
      <c r="N96" s="70">
        <f>'K-12'!M69</f>
        <v>0</v>
      </c>
      <c r="O96" s="70"/>
      <c r="P96" s="71"/>
      <c r="Q96" s="302"/>
      <c r="R96" s="302"/>
      <c r="S96" s="303"/>
      <c r="T96" s="304"/>
      <c r="U96" s="302"/>
      <c r="V96" s="303"/>
      <c r="W96" s="305"/>
      <c r="X96" s="306"/>
      <c r="Y96" s="306"/>
      <c r="Z96" s="307"/>
    </row>
    <row r="97" spans="1:26" s="29" customFormat="1" ht="24" customHeight="1" x14ac:dyDescent="0.4">
      <c r="A97" s="68">
        <f>'Weekly Menus'!C13</f>
        <v>0</v>
      </c>
      <c r="B97" s="88"/>
      <c r="C97" s="108">
        <f>'K-12'!B70</f>
        <v>0</v>
      </c>
      <c r="D97" s="90"/>
      <c r="E97" s="91"/>
      <c r="F97" s="92"/>
      <c r="G97" s="69"/>
      <c r="H97" s="70">
        <f>'K-12'!E70+'K-12'!C70</f>
        <v>0</v>
      </c>
      <c r="I97" s="70">
        <f>'K-12'!G70+'K-12'!N70</f>
        <v>0</v>
      </c>
      <c r="J97" s="70">
        <f>'K-12'!I70</f>
        <v>0</v>
      </c>
      <c r="K97" s="70">
        <f>'K-12'!J70</f>
        <v>0</v>
      </c>
      <c r="L97" s="70">
        <f>'K-12'!K70</f>
        <v>0</v>
      </c>
      <c r="M97" s="129" t="str">
        <f>IF('K-12'!I205+'K-12'!J205+'K-12'!K205+'K-12'!M205&gt;=2,'K-12'!L70," ")</f>
        <v xml:space="preserve"> </v>
      </c>
      <c r="N97" s="70">
        <f>'K-12'!M70</f>
        <v>0</v>
      </c>
      <c r="O97" s="70"/>
      <c r="P97" s="71"/>
      <c r="Q97" s="302"/>
      <c r="R97" s="302"/>
      <c r="S97" s="303"/>
      <c r="T97" s="304"/>
      <c r="U97" s="302"/>
      <c r="V97" s="303"/>
      <c r="W97" s="305"/>
      <c r="X97" s="306"/>
      <c r="Y97" s="306"/>
      <c r="Z97" s="307"/>
    </row>
    <row r="98" spans="1:26" s="29" customFormat="1" ht="24" customHeight="1" x14ac:dyDescent="0.4">
      <c r="A98" s="68">
        <f>'Weekly Menus'!C14</f>
        <v>0</v>
      </c>
      <c r="B98" s="88"/>
      <c r="C98" s="108">
        <f>'K-12'!B71</f>
        <v>0</v>
      </c>
      <c r="D98" s="90"/>
      <c r="E98" s="91"/>
      <c r="F98" s="92"/>
      <c r="G98" s="69"/>
      <c r="H98" s="70">
        <f>'K-12'!E71+'K-12'!C71</f>
        <v>0</v>
      </c>
      <c r="I98" s="70">
        <f>'K-12'!G71+'K-12'!N71</f>
        <v>0</v>
      </c>
      <c r="J98" s="70">
        <f>'K-12'!I71</f>
        <v>0</v>
      </c>
      <c r="K98" s="70">
        <f>'K-12'!J71</f>
        <v>0</v>
      </c>
      <c r="L98" s="70">
        <f>'K-12'!K71</f>
        <v>0</v>
      </c>
      <c r="M98" s="129" t="str">
        <f>IF('K-12'!I205+'K-12'!J205+'K-12'!K205+'K-12'!M205&gt;=2,'K-12'!L71," ")</f>
        <v xml:space="preserve"> </v>
      </c>
      <c r="N98" s="70">
        <f>'K-12'!M71</f>
        <v>0</v>
      </c>
      <c r="O98" s="70"/>
      <c r="P98" s="71"/>
      <c r="Q98" s="302"/>
      <c r="R98" s="302"/>
      <c r="S98" s="303"/>
      <c r="T98" s="304"/>
      <c r="U98" s="302"/>
      <c r="V98" s="303"/>
      <c r="W98" s="305"/>
      <c r="X98" s="306"/>
      <c r="Y98" s="306"/>
      <c r="Z98" s="307"/>
    </row>
    <row r="99" spans="1:26" s="29" customFormat="1" ht="24" customHeight="1" x14ac:dyDescent="0.4">
      <c r="A99" s="68">
        <f>'Weekly Menus'!C15</f>
        <v>0</v>
      </c>
      <c r="B99" s="88"/>
      <c r="C99" s="108">
        <f>'K-12'!B72</f>
        <v>0</v>
      </c>
      <c r="D99" s="90"/>
      <c r="E99" s="91"/>
      <c r="F99" s="92"/>
      <c r="G99" s="69"/>
      <c r="H99" s="70">
        <f>'K-12'!E72+'K-12'!C72</f>
        <v>0</v>
      </c>
      <c r="I99" s="70">
        <f>'K-12'!G72+'K-12'!N72</f>
        <v>0</v>
      </c>
      <c r="J99" s="70">
        <f>'K-12'!I72</f>
        <v>0</v>
      </c>
      <c r="K99" s="70">
        <f>'K-12'!J72</f>
        <v>0</v>
      </c>
      <c r="L99" s="70">
        <f>'K-12'!K72</f>
        <v>0</v>
      </c>
      <c r="M99" s="129" t="str">
        <f>IF('K-12'!I205+'K-12'!J205+'K-12'!K205+'K-12'!M205&gt;=2,'K-12'!L72," ")</f>
        <v xml:space="preserve"> </v>
      </c>
      <c r="N99" s="70">
        <f>'K-12'!M72</f>
        <v>0</v>
      </c>
      <c r="O99" s="70"/>
      <c r="P99" s="71"/>
      <c r="Q99" s="302"/>
      <c r="R99" s="302"/>
      <c r="S99" s="303"/>
      <c r="T99" s="304"/>
      <c r="U99" s="302"/>
      <c r="V99" s="303"/>
      <c r="W99" s="305"/>
      <c r="X99" s="306"/>
      <c r="Y99" s="306"/>
      <c r="Z99" s="307"/>
    </row>
    <row r="100" spans="1:26" s="29" customFormat="1" ht="24" customHeight="1" x14ac:dyDescent="0.4">
      <c r="A100" s="68">
        <f>'Weekly Menus'!C16</f>
        <v>0</v>
      </c>
      <c r="B100" s="88"/>
      <c r="C100" s="108">
        <f>'K-12'!B73</f>
        <v>0</v>
      </c>
      <c r="D100" s="90"/>
      <c r="E100" s="91"/>
      <c r="F100" s="92"/>
      <c r="G100" s="69"/>
      <c r="H100" s="70">
        <f>'K-12'!E73+'K-12'!C73</f>
        <v>0</v>
      </c>
      <c r="I100" s="70">
        <f>'K-12'!G73+'K-12'!N73</f>
        <v>0</v>
      </c>
      <c r="J100" s="70">
        <f>'K-12'!I73</f>
        <v>0</v>
      </c>
      <c r="K100" s="70">
        <f>'K-12'!J73</f>
        <v>0</v>
      </c>
      <c r="L100" s="70">
        <f>'K-12'!K73</f>
        <v>0</v>
      </c>
      <c r="M100" s="129" t="str">
        <f>IF('K-12'!I205+'K-12'!J205+'K-12'!K205+'K-12'!M205&gt;=2,'K-12'!L73," ")</f>
        <v xml:space="preserve"> </v>
      </c>
      <c r="N100" s="70">
        <f>'K-12'!M73</f>
        <v>0</v>
      </c>
      <c r="O100" s="70"/>
      <c r="P100" s="71"/>
      <c r="Q100" s="302"/>
      <c r="R100" s="302"/>
      <c r="S100" s="303"/>
      <c r="T100" s="304"/>
      <c r="U100" s="302"/>
      <c r="V100" s="303"/>
      <c r="W100" s="305"/>
      <c r="X100" s="306"/>
      <c r="Y100" s="306"/>
      <c r="Z100" s="307"/>
    </row>
    <row r="101" spans="1:26" s="29" customFormat="1" ht="24" customHeight="1" x14ac:dyDescent="0.4">
      <c r="A101" s="68">
        <f>'Weekly Menus'!C17</f>
        <v>0</v>
      </c>
      <c r="B101" s="88"/>
      <c r="C101" s="108">
        <f>'K-12'!B74</f>
        <v>0</v>
      </c>
      <c r="D101" s="90"/>
      <c r="E101" s="91"/>
      <c r="F101" s="92"/>
      <c r="G101" s="69"/>
      <c r="H101" s="70">
        <f>'K-12'!E74+'K-12'!C74</f>
        <v>0</v>
      </c>
      <c r="I101" s="70">
        <f>'K-12'!G74+'K-12'!N74</f>
        <v>0</v>
      </c>
      <c r="J101" s="70">
        <f>'K-12'!I74</f>
        <v>0</v>
      </c>
      <c r="K101" s="70">
        <f>'K-12'!J74</f>
        <v>0</v>
      </c>
      <c r="L101" s="70">
        <f>'K-12'!K74</f>
        <v>0</v>
      </c>
      <c r="M101" s="129" t="str">
        <f>IF('K-12'!I205+'K-12'!J205+'K-12'!K205+'K-12'!M205&gt;=2,'K-12'!L74," ")</f>
        <v xml:space="preserve"> </v>
      </c>
      <c r="N101" s="70">
        <f>'K-12'!M74</f>
        <v>0</v>
      </c>
      <c r="O101" s="70"/>
      <c r="P101" s="71"/>
      <c r="Q101" s="302"/>
      <c r="R101" s="302"/>
      <c r="S101" s="303"/>
      <c r="T101" s="304"/>
      <c r="U101" s="302"/>
      <c r="V101" s="303"/>
      <c r="W101" s="323"/>
      <c r="X101" s="323"/>
      <c r="Y101" s="323"/>
      <c r="Z101" s="324"/>
    </row>
    <row r="102" spans="1:26" s="29" customFormat="1" ht="24" customHeight="1" x14ac:dyDescent="0.4">
      <c r="A102" s="68">
        <f>'Weekly Menus'!C18</f>
        <v>0</v>
      </c>
      <c r="B102" s="88"/>
      <c r="C102" s="108">
        <f>'K-12'!B75</f>
        <v>0</v>
      </c>
      <c r="D102" s="90"/>
      <c r="E102" s="91"/>
      <c r="F102" s="92"/>
      <c r="G102" s="69"/>
      <c r="H102" s="70">
        <f>'K-12'!E75+'K-12'!C75</f>
        <v>0</v>
      </c>
      <c r="I102" s="70">
        <f>'K-12'!G75+'K-12'!N75</f>
        <v>0</v>
      </c>
      <c r="J102" s="70">
        <f>'K-12'!I75</f>
        <v>0</v>
      </c>
      <c r="K102" s="70">
        <f>'K-12'!J75</f>
        <v>0</v>
      </c>
      <c r="L102" s="70">
        <f>'K-12'!K75</f>
        <v>0</v>
      </c>
      <c r="M102" s="129" t="str">
        <f>IF('K-12'!I205+'K-12'!J205+'K-12'!K205+'K-12'!M205&gt;=2,'K-12'!L75," ")</f>
        <v xml:space="preserve"> </v>
      </c>
      <c r="N102" s="70">
        <f>'K-12'!M75</f>
        <v>0</v>
      </c>
      <c r="O102" s="70"/>
      <c r="P102" s="71"/>
      <c r="Q102" s="302"/>
      <c r="R102" s="302"/>
      <c r="S102" s="303"/>
      <c r="T102" s="304"/>
      <c r="U102" s="302"/>
      <c r="V102" s="303"/>
      <c r="W102" s="323"/>
      <c r="X102" s="323"/>
      <c r="Y102" s="323"/>
      <c r="Z102" s="324"/>
    </row>
    <row r="103" spans="1:26" s="29" customFormat="1" ht="24" customHeight="1" x14ac:dyDescent="0.4">
      <c r="A103" s="68">
        <f>'Weekly Menus'!C19</f>
        <v>0</v>
      </c>
      <c r="B103" s="88"/>
      <c r="C103" s="108">
        <f>'K-12'!B76</f>
        <v>0</v>
      </c>
      <c r="D103" s="90"/>
      <c r="E103" s="91"/>
      <c r="F103" s="92"/>
      <c r="G103" s="69"/>
      <c r="H103" s="70">
        <f>'K-12'!E76+'K-12'!C76</f>
        <v>0</v>
      </c>
      <c r="I103" s="70">
        <f>'K-12'!G76+'K-12'!N76</f>
        <v>0</v>
      </c>
      <c r="J103" s="70">
        <f>'K-12'!I76</f>
        <v>0</v>
      </c>
      <c r="K103" s="70">
        <f>'K-12'!J76</f>
        <v>0</v>
      </c>
      <c r="L103" s="70">
        <f>'K-12'!K76</f>
        <v>0</v>
      </c>
      <c r="M103" s="129" t="str">
        <f>IF('K-12'!I205+'K-12'!J205+'K-12'!K205+'K-12'!M205&gt;=2,'K-12'!L76," ")</f>
        <v xml:space="preserve"> </v>
      </c>
      <c r="N103" s="70">
        <f>'K-12'!M76</f>
        <v>0</v>
      </c>
      <c r="O103" s="70"/>
      <c r="P103" s="71"/>
      <c r="Q103" s="302"/>
      <c r="R103" s="302"/>
      <c r="S103" s="303"/>
      <c r="T103" s="304"/>
      <c r="U103" s="302"/>
      <c r="V103" s="303"/>
      <c r="W103" s="323"/>
      <c r="X103" s="323"/>
      <c r="Y103" s="323"/>
      <c r="Z103" s="324"/>
    </row>
    <row r="104" spans="1:26" s="29" customFormat="1" ht="24" customHeight="1" x14ac:dyDescent="0.4">
      <c r="A104" s="68">
        <f>'Weekly Menus'!C20</f>
        <v>0</v>
      </c>
      <c r="B104" s="88"/>
      <c r="C104" s="108">
        <f>'K-12'!B77</f>
        <v>0</v>
      </c>
      <c r="D104" s="90"/>
      <c r="E104" s="91"/>
      <c r="F104" s="92"/>
      <c r="G104" s="69"/>
      <c r="H104" s="70">
        <f>'K-12'!E77+'K-12'!C77</f>
        <v>0</v>
      </c>
      <c r="I104" s="70">
        <f>'K-12'!G77+'K-12'!N77</f>
        <v>0</v>
      </c>
      <c r="J104" s="70">
        <f>'K-12'!I77</f>
        <v>0</v>
      </c>
      <c r="K104" s="70">
        <f>'K-12'!J77</f>
        <v>0</v>
      </c>
      <c r="L104" s="70">
        <f>'K-12'!K77</f>
        <v>0</v>
      </c>
      <c r="M104" s="129" t="str">
        <f>IF('K-12'!I205+'K-12'!J205+'K-12'!K205+'K-12'!M205&gt;=2,'K-12'!L77," ")</f>
        <v xml:space="preserve"> </v>
      </c>
      <c r="N104" s="70">
        <f>'K-12'!M77</f>
        <v>0</v>
      </c>
      <c r="O104" s="70"/>
      <c r="P104" s="71"/>
      <c r="Q104" s="302"/>
      <c r="R104" s="302"/>
      <c r="S104" s="303"/>
      <c r="T104" s="304"/>
      <c r="U104" s="302"/>
      <c r="V104" s="303"/>
      <c r="W104" s="323"/>
      <c r="X104" s="323"/>
      <c r="Y104" s="323"/>
      <c r="Z104" s="324"/>
    </row>
    <row r="105" spans="1:26" s="29" customFormat="1" ht="24" customHeight="1" x14ac:dyDescent="0.4">
      <c r="A105" s="68">
        <f>'Weekly Menus'!C21</f>
        <v>0</v>
      </c>
      <c r="B105" s="88"/>
      <c r="C105" s="108">
        <f>'K-12'!B78</f>
        <v>0</v>
      </c>
      <c r="D105" s="90"/>
      <c r="E105" s="91"/>
      <c r="F105" s="92"/>
      <c r="G105" s="69"/>
      <c r="H105" s="70">
        <f>'K-12'!E78+'K-12'!C78</f>
        <v>0</v>
      </c>
      <c r="I105" s="70">
        <f>'K-12'!G78+'K-12'!N78</f>
        <v>0</v>
      </c>
      <c r="J105" s="70">
        <f>'K-12'!I78</f>
        <v>0</v>
      </c>
      <c r="K105" s="70">
        <f>'K-12'!J78</f>
        <v>0</v>
      </c>
      <c r="L105" s="70">
        <f>'K-12'!K78</f>
        <v>0</v>
      </c>
      <c r="M105" s="129" t="str">
        <f>IF('K-12'!I205+'K-12'!J205+'K-12'!K205+'K-12'!M205&gt;=2,'K-12'!L78," ")</f>
        <v xml:space="preserve"> </v>
      </c>
      <c r="N105" s="70">
        <f>'K-12'!M78</f>
        <v>0</v>
      </c>
      <c r="O105" s="70"/>
      <c r="P105" s="71"/>
      <c r="Q105" s="302"/>
      <c r="R105" s="302"/>
      <c r="S105" s="303"/>
      <c r="T105" s="304"/>
      <c r="U105" s="302"/>
      <c r="V105" s="303"/>
      <c r="W105" s="323"/>
      <c r="X105" s="323"/>
      <c r="Y105" s="323"/>
      <c r="Z105" s="324"/>
    </row>
    <row r="106" spans="1:26" s="29" customFormat="1" ht="24" customHeight="1" x14ac:dyDescent="0.4">
      <c r="A106" s="68">
        <f>'Weekly Menus'!C22</f>
        <v>0</v>
      </c>
      <c r="B106" s="88"/>
      <c r="C106" s="108">
        <f>'K-12'!B79</f>
        <v>0</v>
      </c>
      <c r="D106" s="90"/>
      <c r="E106" s="91"/>
      <c r="F106" s="92"/>
      <c r="G106" s="69"/>
      <c r="H106" s="70">
        <f>'K-12'!E79+'K-12'!C79</f>
        <v>0</v>
      </c>
      <c r="I106" s="70">
        <f>'K-12'!G79+'K-12'!N79</f>
        <v>0</v>
      </c>
      <c r="J106" s="70">
        <f>'K-12'!I79</f>
        <v>0</v>
      </c>
      <c r="K106" s="70">
        <f>'K-12'!J79</f>
        <v>0</v>
      </c>
      <c r="L106" s="70">
        <f>'K-12'!K79</f>
        <v>0</v>
      </c>
      <c r="M106" s="129" t="str">
        <f>IF('K-12'!I205+'K-12'!J205+'K-12'!K205+'K-12'!M205&gt;=2,'K-12'!L79," ")</f>
        <v xml:space="preserve"> </v>
      </c>
      <c r="N106" s="70">
        <f>'K-12'!M79</f>
        <v>0</v>
      </c>
      <c r="O106" s="70"/>
      <c r="P106" s="71"/>
      <c r="Q106" s="302"/>
      <c r="R106" s="302"/>
      <c r="S106" s="303"/>
      <c r="T106" s="304"/>
      <c r="U106" s="302"/>
      <c r="V106" s="303"/>
      <c r="W106" s="323"/>
      <c r="X106" s="323"/>
      <c r="Y106" s="323"/>
      <c r="Z106" s="324"/>
    </row>
    <row r="107" spans="1:26" s="29" customFormat="1" ht="24" customHeight="1" x14ac:dyDescent="0.4">
      <c r="A107" s="68">
        <f>'Weekly Menus'!C23</f>
        <v>0</v>
      </c>
      <c r="B107" s="88"/>
      <c r="C107" s="108">
        <f>'K-12'!B80</f>
        <v>0</v>
      </c>
      <c r="D107" s="90"/>
      <c r="E107" s="91"/>
      <c r="F107" s="92"/>
      <c r="G107" s="69"/>
      <c r="H107" s="70">
        <f>'K-12'!E80+'K-12'!C80</f>
        <v>0</v>
      </c>
      <c r="I107" s="70">
        <f>'K-12'!G80+'K-12'!N80</f>
        <v>0</v>
      </c>
      <c r="J107" s="70">
        <f>'K-12'!I80</f>
        <v>0</v>
      </c>
      <c r="K107" s="70">
        <f>'K-12'!J80</f>
        <v>0</v>
      </c>
      <c r="L107" s="70">
        <f>'K-12'!K80</f>
        <v>0</v>
      </c>
      <c r="M107" s="129" t="str">
        <f>IF('K-12'!I205+'K-12'!J205+'K-12'!K205+'K-12'!M205&gt;=2,'K-12'!L80," ")</f>
        <v xml:space="preserve"> </v>
      </c>
      <c r="N107" s="70">
        <f>'K-12'!M80</f>
        <v>0</v>
      </c>
      <c r="O107" s="70"/>
      <c r="P107" s="71"/>
      <c r="Q107" s="302"/>
      <c r="R107" s="302"/>
      <c r="S107" s="303"/>
      <c r="T107" s="304"/>
      <c r="U107" s="302"/>
      <c r="V107" s="303"/>
      <c r="W107" s="323"/>
      <c r="X107" s="323"/>
      <c r="Y107" s="323"/>
      <c r="Z107" s="324"/>
    </row>
    <row r="108" spans="1:26" s="29" customFormat="1" ht="24" customHeight="1" x14ac:dyDescent="0.4">
      <c r="A108" s="68">
        <f>'Weekly Menus'!C24</f>
        <v>0</v>
      </c>
      <c r="B108" s="88"/>
      <c r="C108" s="108">
        <f>'K-12'!B81</f>
        <v>0</v>
      </c>
      <c r="D108" s="90"/>
      <c r="E108" s="91"/>
      <c r="F108" s="92"/>
      <c r="G108" s="69"/>
      <c r="H108" s="70">
        <f>'K-12'!E81+'K-12'!C81</f>
        <v>0</v>
      </c>
      <c r="I108" s="70">
        <f>'K-12'!G81+'K-12'!N81</f>
        <v>0</v>
      </c>
      <c r="J108" s="70">
        <f>'K-12'!I81</f>
        <v>0</v>
      </c>
      <c r="K108" s="70">
        <f>'K-12'!J81</f>
        <v>0</v>
      </c>
      <c r="L108" s="70">
        <f>'K-12'!K81</f>
        <v>0</v>
      </c>
      <c r="M108" s="129" t="str">
        <f>IF('K-12'!I205+'K-12'!J205+'K-12'!K205+'K-12'!M205&gt;=2,'K-12'!L81," ")</f>
        <v xml:space="preserve"> </v>
      </c>
      <c r="N108" s="70">
        <f>'K-12'!M81</f>
        <v>0</v>
      </c>
      <c r="O108" s="70"/>
      <c r="P108" s="71"/>
      <c r="Q108" s="302"/>
      <c r="R108" s="302"/>
      <c r="S108" s="303"/>
      <c r="T108" s="304"/>
      <c r="U108" s="302"/>
      <c r="V108" s="303"/>
      <c r="W108" s="323"/>
      <c r="X108" s="323"/>
      <c r="Y108" s="323"/>
      <c r="Z108" s="324"/>
    </row>
    <row r="109" spans="1:26" s="29" customFormat="1" ht="24" customHeight="1" x14ac:dyDescent="0.4">
      <c r="A109" s="68">
        <f>'Weekly Menus'!C25</f>
        <v>0</v>
      </c>
      <c r="B109" s="88"/>
      <c r="C109" s="108">
        <f>'K-12'!B82</f>
        <v>0</v>
      </c>
      <c r="D109" s="90"/>
      <c r="E109" s="91"/>
      <c r="F109" s="92"/>
      <c r="G109" s="69"/>
      <c r="H109" s="70">
        <f>'K-12'!E82+'K-12'!C82</f>
        <v>0</v>
      </c>
      <c r="I109" s="70">
        <f>'K-12'!G82+'K-12'!N82</f>
        <v>0</v>
      </c>
      <c r="J109" s="70">
        <f>'K-12'!I82</f>
        <v>0</v>
      </c>
      <c r="K109" s="70">
        <f>'K-12'!J82</f>
        <v>0</v>
      </c>
      <c r="L109" s="70">
        <f>'K-12'!K82</f>
        <v>0</v>
      </c>
      <c r="M109" s="129" t="str">
        <f>IF('K-12'!I205+'K-12'!J205+'K-12'!K205+'K-12'!M205&gt;=2,'K-12'!L82," ")</f>
        <v xml:space="preserve"> </v>
      </c>
      <c r="N109" s="70">
        <f>'K-12'!M82</f>
        <v>0</v>
      </c>
      <c r="O109" s="70"/>
      <c r="P109" s="71"/>
      <c r="Q109" s="302"/>
      <c r="R109" s="302"/>
      <c r="S109" s="303"/>
      <c r="T109" s="304"/>
      <c r="U109" s="302"/>
      <c r="V109" s="303"/>
      <c r="W109" s="323"/>
      <c r="X109" s="323"/>
      <c r="Y109" s="323"/>
      <c r="Z109" s="324"/>
    </row>
    <row r="110" spans="1:26" s="29" customFormat="1" ht="24" customHeight="1" thickBot="1" x14ac:dyDescent="0.45">
      <c r="A110" s="76">
        <f>'Weekly Menus'!C26</f>
        <v>0</v>
      </c>
      <c r="B110" s="89"/>
      <c r="C110" s="114">
        <f>'K-12'!B83</f>
        <v>0</v>
      </c>
      <c r="D110" s="93"/>
      <c r="E110" s="94"/>
      <c r="F110" s="95"/>
      <c r="G110" s="183"/>
      <c r="H110" s="184">
        <f>'K-12'!E83+'K-12'!C83</f>
        <v>0</v>
      </c>
      <c r="I110" s="184">
        <f>'K-12'!G83+'K-12'!N83</f>
        <v>0</v>
      </c>
      <c r="J110" s="184">
        <f>'K-12'!I83</f>
        <v>0</v>
      </c>
      <c r="K110" s="184">
        <f>'K-12'!J83</f>
        <v>0</v>
      </c>
      <c r="L110" s="184">
        <f>'K-12'!K83</f>
        <v>0</v>
      </c>
      <c r="M110" s="188" t="str">
        <f>IF('K-12'!I205+'K-12'!J205+'K-12'!K205+'K-12'!M205&gt;=2,'K-12'!L83," ")</f>
        <v xml:space="preserve"> </v>
      </c>
      <c r="N110" s="184">
        <f>'K-12'!M83</f>
        <v>0</v>
      </c>
      <c r="O110" s="184"/>
      <c r="P110" s="185"/>
      <c r="Q110" s="340"/>
      <c r="R110" s="340"/>
      <c r="S110" s="341"/>
      <c r="T110" s="342"/>
      <c r="U110" s="340"/>
      <c r="V110" s="341"/>
      <c r="W110" s="343"/>
      <c r="X110" s="343"/>
      <c r="Y110" s="343"/>
      <c r="Z110" s="344"/>
    </row>
    <row r="111" spans="1:26" s="29" customFormat="1" ht="24" customHeight="1" x14ac:dyDescent="0.4">
      <c r="A111" s="325" t="s">
        <v>45</v>
      </c>
      <c r="B111" s="326"/>
      <c r="C111" s="326"/>
      <c r="D111" s="326"/>
      <c r="E111" s="326"/>
      <c r="F111" s="326"/>
      <c r="G111" s="186">
        <f>FLOOR(SUM(G91:G110), 0.25)</f>
        <v>0</v>
      </c>
      <c r="H111" s="186">
        <f>FLOOR(SUM(H91:H110), 0.25)</f>
        <v>0</v>
      </c>
      <c r="I111" s="186">
        <f>FLOOR(SUM(I91:I110), 0.125)</f>
        <v>0</v>
      </c>
      <c r="J111" s="186">
        <f t="shared" ref="J111:P111" si="4">FLOOR(SUM(J91:J110), 0.125)</f>
        <v>0</v>
      </c>
      <c r="K111" s="186">
        <f t="shared" si="4"/>
        <v>0</v>
      </c>
      <c r="L111" s="186">
        <f t="shared" si="4"/>
        <v>0</v>
      </c>
      <c r="M111" s="186">
        <f t="shared" si="4"/>
        <v>0</v>
      </c>
      <c r="N111" s="186">
        <f t="shared" si="4"/>
        <v>0</v>
      </c>
      <c r="O111" s="186">
        <f t="shared" si="4"/>
        <v>0</v>
      </c>
      <c r="P111" s="187">
        <f t="shared" si="4"/>
        <v>0</v>
      </c>
      <c r="Q111" s="327" t="s">
        <v>49</v>
      </c>
      <c r="R111" s="328"/>
      <c r="S111" s="328"/>
      <c r="T111" s="328"/>
      <c r="U111" s="328"/>
      <c r="V111" s="328"/>
      <c r="W111" s="328"/>
      <c r="X111" s="328"/>
      <c r="Y111" s="328"/>
      <c r="Z111" s="329"/>
    </row>
    <row r="112" spans="1:26" s="29" customFormat="1" ht="24" customHeight="1" x14ac:dyDescent="0.4">
      <c r="A112" s="336" t="s">
        <v>44</v>
      </c>
      <c r="B112" s="337"/>
      <c r="C112" s="337"/>
      <c r="D112" s="337"/>
      <c r="E112" s="337"/>
      <c r="F112" s="337"/>
      <c r="G112" s="30"/>
      <c r="H112" s="30"/>
      <c r="I112" s="30"/>
      <c r="J112" s="30"/>
      <c r="K112" s="30"/>
      <c r="L112" s="30"/>
      <c r="M112" s="30"/>
      <c r="N112" s="30"/>
      <c r="O112" s="30"/>
      <c r="P112" s="113"/>
      <c r="Q112" s="330"/>
      <c r="R112" s="331"/>
      <c r="S112" s="331"/>
      <c r="T112" s="331"/>
      <c r="U112" s="331"/>
      <c r="V112" s="331"/>
      <c r="W112" s="331"/>
      <c r="X112" s="331"/>
      <c r="Y112" s="331"/>
      <c r="Z112" s="332"/>
    </row>
    <row r="113" spans="1:26" s="29" customFormat="1" ht="24" customHeight="1" thickBot="1" x14ac:dyDescent="0.45">
      <c r="A113" s="338" t="s">
        <v>56</v>
      </c>
      <c r="B113" s="339"/>
      <c r="C113" s="339"/>
      <c r="D113" s="339"/>
      <c r="E113" s="339"/>
      <c r="F113" s="339"/>
      <c r="G113" s="72">
        <f>SUM(G35,G73,G111)</f>
        <v>0</v>
      </c>
      <c r="H113" s="72">
        <f t="shared" ref="H113:P113" si="5">SUM(H35,H73,H111)</f>
        <v>0</v>
      </c>
      <c r="I113" s="72">
        <f t="shared" si="5"/>
        <v>0</v>
      </c>
      <c r="J113" s="72">
        <f t="shared" si="5"/>
        <v>0</v>
      </c>
      <c r="K113" s="72">
        <f t="shared" si="5"/>
        <v>0</v>
      </c>
      <c r="L113" s="72">
        <f t="shared" si="5"/>
        <v>0</v>
      </c>
      <c r="M113" s="72">
        <f t="shared" si="5"/>
        <v>0</v>
      </c>
      <c r="N113" s="72">
        <f t="shared" si="5"/>
        <v>0</v>
      </c>
      <c r="O113" s="72">
        <f t="shared" si="5"/>
        <v>0</v>
      </c>
      <c r="P113" s="73">
        <f t="shared" si="5"/>
        <v>0</v>
      </c>
      <c r="Q113" s="333"/>
      <c r="R113" s="334"/>
      <c r="S113" s="334"/>
      <c r="T113" s="334"/>
      <c r="U113" s="334"/>
      <c r="V113" s="334"/>
      <c r="W113" s="334"/>
      <c r="X113" s="334"/>
      <c r="Y113" s="334"/>
      <c r="Z113" s="335"/>
    </row>
    <row r="114" spans="1:26" s="29" customFormat="1" ht="15" customHeight="1" thickBot="1" x14ac:dyDescent="0.45">
      <c r="A114" s="81"/>
      <c r="B114" s="82"/>
      <c r="C114" s="82"/>
      <c r="D114" s="83"/>
      <c r="E114" s="83"/>
      <c r="F114" s="81"/>
      <c r="G114" s="81"/>
      <c r="H114" s="82"/>
      <c r="I114" s="83"/>
      <c r="J114" s="83"/>
      <c r="K114" s="83"/>
      <c r="L114" s="60"/>
      <c r="M114" s="80"/>
      <c r="N114" s="80"/>
      <c r="O114" s="80"/>
      <c r="P114" s="80"/>
      <c r="Q114" s="80"/>
      <c r="R114" s="80"/>
      <c r="S114" s="80"/>
      <c r="T114" s="80"/>
      <c r="U114" s="80"/>
      <c r="V114" s="80"/>
      <c r="W114" s="80"/>
      <c r="X114" s="80"/>
      <c r="Y114" s="80"/>
      <c r="Z114" s="80"/>
    </row>
    <row r="115" spans="1:26" s="29" customFormat="1" ht="24.75" customHeight="1" x14ac:dyDescent="0.4">
      <c r="A115" s="350" t="s">
        <v>82</v>
      </c>
      <c r="B115" s="35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2"/>
    </row>
    <row r="116" spans="1:26" s="29" customFormat="1" ht="15" customHeight="1" x14ac:dyDescent="0.4">
      <c r="A116" s="42"/>
      <c r="B116" s="43"/>
      <c r="C116" s="43"/>
      <c r="D116" s="43"/>
      <c r="E116" s="43"/>
      <c r="F116" s="43"/>
      <c r="G116" s="43"/>
      <c r="H116" s="43"/>
      <c r="I116" s="43"/>
      <c r="J116" s="43"/>
      <c r="K116" s="43"/>
      <c r="L116" s="43"/>
      <c r="M116" s="43"/>
      <c r="N116" s="44"/>
      <c r="O116" s="44"/>
      <c r="P116" s="44"/>
      <c r="Q116" s="45"/>
      <c r="R116" s="45"/>
      <c r="S116" s="45"/>
      <c r="T116" s="45"/>
      <c r="U116" s="45"/>
      <c r="V116" s="45"/>
      <c r="W116" s="45"/>
      <c r="X116" s="45"/>
      <c r="Y116" s="45"/>
      <c r="Z116" s="46"/>
    </row>
    <row r="117" spans="1:26" s="29" customFormat="1" ht="15" customHeight="1" x14ac:dyDescent="0.4">
      <c r="A117" s="47" t="s">
        <v>54</v>
      </c>
      <c r="B117" s="85" t="s">
        <v>9</v>
      </c>
      <c r="C117" s="86"/>
      <c r="D117" s="87"/>
      <c r="E117" s="86"/>
      <c r="F117" s="49"/>
      <c r="G117" s="50"/>
      <c r="H117" s="50"/>
      <c r="I117" s="50"/>
      <c r="J117" s="50"/>
      <c r="K117" s="43"/>
      <c r="L117" s="43"/>
      <c r="M117" s="43"/>
      <c r="N117" s="44"/>
      <c r="O117" s="44"/>
      <c r="P117" s="44"/>
      <c r="Q117" s="50"/>
      <c r="R117" s="50"/>
      <c r="S117" s="50"/>
      <c r="T117" s="50"/>
      <c r="U117" s="50"/>
      <c r="V117" s="50"/>
      <c r="W117" s="50"/>
      <c r="X117" s="50"/>
      <c r="Y117" s="50"/>
      <c r="Z117" s="51"/>
    </row>
    <row r="118" spans="1:26" s="29" customFormat="1" ht="15" customHeight="1" x14ac:dyDescent="0.4">
      <c r="A118" s="47"/>
      <c r="B118" s="86"/>
      <c r="C118" s="86"/>
      <c r="D118" s="49"/>
      <c r="E118" s="49"/>
      <c r="F118" s="49"/>
      <c r="G118" s="49"/>
      <c r="H118" s="48"/>
      <c r="I118" s="49"/>
      <c r="J118" s="43"/>
      <c r="K118" s="43"/>
      <c r="L118" s="43"/>
      <c r="M118" s="43"/>
      <c r="N118" s="44"/>
      <c r="O118" s="44"/>
      <c r="P118" s="44"/>
      <c r="Q118" s="50"/>
      <c r="R118" s="50"/>
      <c r="S118" s="50"/>
      <c r="T118" s="50"/>
      <c r="U118" s="50"/>
      <c r="V118" s="50"/>
      <c r="W118" s="50"/>
      <c r="X118" s="50"/>
      <c r="Y118" s="50"/>
      <c r="Z118" s="51"/>
    </row>
    <row r="119" spans="1:26" s="29" customFormat="1" ht="15" customHeight="1" thickBot="1" x14ac:dyDescent="0.45">
      <c r="A119" s="47" t="s">
        <v>46</v>
      </c>
      <c r="B119" s="86"/>
      <c r="C119" s="86"/>
      <c r="D119" s="86"/>
      <c r="E119" s="49"/>
      <c r="F119" s="49"/>
      <c r="G119" s="49"/>
      <c r="H119" s="48"/>
      <c r="I119" s="49"/>
      <c r="J119" s="43"/>
      <c r="K119" s="43"/>
      <c r="L119" s="43"/>
      <c r="M119" s="43"/>
      <c r="N119" s="44"/>
      <c r="O119" s="44"/>
      <c r="P119" s="44"/>
      <c r="Q119" s="50"/>
      <c r="R119" s="50"/>
      <c r="S119" s="50"/>
      <c r="T119" s="50"/>
      <c r="U119" s="50"/>
      <c r="V119" s="50"/>
      <c r="W119" s="50"/>
      <c r="X119" s="50"/>
      <c r="Y119" s="50"/>
      <c r="Z119" s="51"/>
    </row>
    <row r="120" spans="1:26" s="29" customFormat="1" ht="15" customHeight="1" thickBot="1" x14ac:dyDescent="0.45">
      <c r="A120" s="47"/>
      <c r="B120" s="86"/>
      <c r="C120" s="86"/>
      <c r="D120" s="49"/>
      <c r="E120" s="239" t="s">
        <v>41</v>
      </c>
      <c r="F120" s="240"/>
      <c r="G120" s="240"/>
      <c r="H120" s="240"/>
      <c r="I120" s="240"/>
      <c r="J120" s="240"/>
      <c r="K120" s="240"/>
      <c r="L120" s="240"/>
      <c r="M120" s="241"/>
      <c r="N120" s="43"/>
      <c r="O120" s="43"/>
      <c r="P120" s="242" t="s">
        <v>43</v>
      </c>
      <c r="Q120" s="243"/>
      <c r="R120" s="243"/>
      <c r="S120" s="243"/>
      <c r="T120" s="243"/>
      <c r="U120" s="243"/>
      <c r="V120" s="243"/>
      <c r="W120" s="243"/>
      <c r="X120" s="244"/>
      <c r="Y120" s="50"/>
      <c r="Z120" s="51"/>
    </row>
    <row r="121" spans="1:26" s="29" customFormat="1" ht="15" customHeight="1" x14ac:dyDescent="0.45">
      <c r="A121" s="99" t="s">
        <v>47</v>
      </c>
      <c r="B121" s="100"/>
      <c r="C121" s="100"/>
      <c r="D121" s="102"/>
      <c r="E121" s="245"/>
      <c r="F121" s="246"/>
      <c r="G121" s="246"/>
      <c r="H121" s="249" t="s">
        <v>40</v>
      </c>
      <c r="I121" s="249"/>
      <c r="J121" s="251" t="s">
        <v>19</v>
      </c>
      <c r="K121" s="251"/>
      <c r="L121" s="251" t="s">
        <v>20</v>
      </c>
      <c r="M121" s="253"/>
      <c r="N121" s="53"/>
      <c r="O121" s="54"/>
      <c r="P121" s="255"/>
      <c r="Q121" s="256"/>
      <c r="R121" s="257"/>
      <c r="S121" s="261" t="s">
        <v>42</v>
      </c>
      <c r="T121" s="261"/>
      <c r="U121" s="261" t="s">
        <v>19</v>
      </c>
      <c r="V121" s="261"/>
      <c r="W121" s="261" t="s">
        <v>20</v>
      </c>
      <c r="X121" s="263"/>
      <c r="Y121" s="50"/>
      <c r="Z121" s="51"/>
    </row>
    <row r="122" spans="1:26" s="29" customFormat="1" ht="15" customHeight="1" x14ac:dyDescent="0.45">
      <c r="A122" s="99" t="s">
        <v>48</v>
      </c>
      <c r="B122" s="100"/>
      <c r="C122" s="100"/>
      <c r="D122" s="102"/>
      <c r="E122" s="247"/>
      <c r="F122" s="248"/>
      <c r="G122" s="248"/>
      <c r="H122" s="250"/>
      <c r="I122" s="250"/>
      <c r="J122" s="252"/>
      <c r="K122" s="252"/>
      <c r="L122" s="252"/>
      <c r="M122" s="254"/>
      <c r="N122" s="55"/>
      <c r="O122" s="55"/>
      <c r="P122" s="258"/>
      <c r="Q122" s="259"/>
      <c r="R122" s="260"/>
      <c r="S122" s="262"/>
      <c r="T122" s="262"/>
      <c r="U122" s="262"/>
      <c r="V122" s="262"/>
      <c r="W122" s="262"/>
      <c r="X122" s="264"/>
      <c r="Y122" s="50"/>
      <c r="Z122" s="51"/>
    </row>
    <row r="123" spans="1:26" s="29" customFormat="1" ht="15" customHeight="1" x14ac:dyDescent="0.4">
      <c r="A123" s="101"/>
      <c r="B123" s="86"/>
      <c r="C123" s="86"/>
      <c r="D123" s="86"/>
      <c r="E123" s="265" t="s">
        <v>37</v>
      </c>
      <c r="F123" s="266"/>
      <c r="G123" s="266"/>
      <c r="H123" s="267" t="s">
        <v>62</v>
      </c>
      <c r="I123" s="267"/>
      <c r="J123" s="267"/>
      <c r="K123" s="267"/>
      <c r="L123" s="345"/>
      <c r="M123" s="346"/>
      <c r="N123" s="55"/>
      <c r="O123" s="55"/>
      <c r="P123" s="271" t="s">
        <v>37</v>
      </c>
      <c r="Q123" s="272"/>
      <c r="R123" s="272"/>
      <c r="S123" s="267" t="s">
        <v>62</v>
      </c>
      <c r="T123" s="267"/>
      <c r="U123" s="267"/>
      <c r="V123" s="267"/>
      <c r="W123" s="345"/>
      <c r="X123" s="346"/>
      <c r="Y123" s="50"/>
      <c r="Z123" s="51"/>
    </row>
    <row r="124" spans="1:26" s="29" customFormat="1" ht="15" customHeight="1" x14ac:dyDescent="0.4">
      <c r="A124" s="103"/>
      <c r="B124" s="104"/>
      <c r="C124" s="104"/>
      <c r="D124" s="104"/>
      <c r="E124" s="265" t="s">
        <v>38</v>
      </c>
      <c r="F124" s="266"/>
      <c r="G124" s="266"/>
      <c r="H124" s="286"/>
      <c r="I124" s="286"/>
      <c r="J124" s="267"/>
      <c r="K124" s="267"/>
      <c r="L124" s="345"/>
      <c r="M124" s="346"/>
      <c r="N124" s="55"/>
      <c r="O124" s="55"/>
      <c r="P124" s="271" t="s">
        <v>38</v>
      </c>
      <c r="Q124" s="272"/>
      <c r="R124" s="272"/>
      <c r="S124" s="286"/>
      <c r="T124" s="286"/>
      <c r="U124" s="267"/>
      <c r="V124" s="267"/>
      <c r="W124" s="345"/>
      <c r="X124" s="346"/>
      <c r="Y124" s="50"/>
      <c r="Z124" s="51"/>
    </row>
    <row r="125" spans="1:26" s="29" customFormat="1" ht="15" customHeight="1" thickBot="1" x14ac:dyDescent="0.45">
      <c r="A125" s="103"/>
      <c r="B125" s="104"/>
      <c r="C125" s="104"/>
      <c r="D125" s="104"/>
      <c r="E125" s="276" t="s">
        <v>39</v>
      </c>
      <c r="F125" s="277"/>
      <c r="G125" s="277"/>
      <c r="H125" s="287"/>
      <c r="I125" s="287"/>
      <c r="J125" s="347"/>
      <c r="K125" s="347"/>
      <c r="L125" s="348"/>
      <c r="M125" s="349"/>
      <c r="N125" s="55"/>
      <c r="O125" s="55"/>
      <c r="P125" s="281" t="s">
        <v>39</v>
      </c>
      <c r="Q125" s="282"/>
      <c r="R125" s="282"/>
      <c r="S125" s="287"/>
      <c r="T125" s="287"/>
      <c r="U125" s="347"/>
      <c r="V125" s="347"/>
      <c r="W125" s="348"/>
      <c r="X125" s="349"/>
      <c r="Y125" s="50"/>
      <c r="Z125" s="51"/>
    </row>
    <row r="126" spans="1:26" s="29" customFormat="1" ht="15" customHeight="1" thickBot="1" x14ac:dyDescent="0.45">
      <c r="A126" s="105"/>
      <c r="B126" s="106"/>
      <c r="C126" s="106"/>
      <c r="D126" s="106"/>
      <c r="E126" s="58"/>
      <c r="F126" s="58"/>
      <c r="G126" s="58"/>
      <c r="H126" s="58"/>
      <c r="I126" s="58"/>
      <c r="J126" s="58"/>
      <c r="K126" s="58"/>
      <c r="L126" s="59"/>
      <c r="M126" s="59"/>
      <c r="N126" s="60"/>
      <c r="O126" s="60"/>
      <c r="P126" s="60"/>
      <c r="Q126" s="50"/>
      <c r="R126" s="50"/>
      <c r="S126" s="50"/>
      <c r="T126" s="50"/>
      <c r="U126" s="50"/>
      <c r="V126" s="50"/>
      <c r="W126" s="50"/>
      <c r="X126" s="50"/>
      <c r="Y126" s="50"/>
      <c r="Z126" s="51"/>
    </row>
    <row r="127" spans="1:26" s="29" customFormat="1" ht="15" customHeight="1" x14ac:dyDescent="0.4">
      <c r="A127" s="308" t="s">
        <v>57</v>
      </c>
      <c r="B127" s="310" t="s">
        <v>21</v>
      </c>
      <c r="C127" s="312" t="s">
        <v>31</v>
      </c>
      <c r="D127" s="314" t="s">
        <v>29</v>
      </c>
      <c r="E127" s="249"/>
      <c r="F127" s="315"/>
      <c r="G127" s="316" t="s">
        <v>32</v>
      </c>
      <c r="H127" s="317"/>
      <c r="I127" s="317"/>
      <c r="J127" s="317"/>
      <c r="K127" s="317"/>
      <c r="L127" s="317"/>
      <c r="M127" s="317"/>
      <c r="N127" s="317"/>
      <c r="O127" s="317"/>
      <c r="P127" s="318"/>
      <c r="Q127" s="319" t="s">
        <v>22</v>
      </c>
      <c r="R127" s="293"/>
      <c r="S127" s="320"/>
      <c r="T127" s="292" t="s">
        <v>23</v>
      </c>
      <c r="U127" s="293"/>
      <c r="V127" s="294"/>
      <c r="W127" s="298" t="s">
        <v>24</v>
      </c>
      <c r="X127" s="249"/>
      <c r="Y127" s="249"/>
      <c r="Z127" s="299"/>
    </row>
    <row r="128" spans="1:26" s="29" customFormat="1" ht="75" customHeight="1" x14ac:dyDescent="0.4">
      <c r="A128" s="309"/>
      <c r="B128" s="311"/>
      <c r="C128" s="313"/>
      <c r="D128" s="61" t="s">
        <v>25</v>
      </c>
      <c r="E128" s="62" t="s">
        <v>26</v>
      </c>
      <c r="F128" s="63" t="s">
        <v>27</v>
      </c>
      <c r="G128" s="64" t="s">
        <v>0</v>
      </c>
      <c r="H128" s="65" t="s">
        <v>1</v>
      </c>
      <c r="I128" s="65" t="s">
        <v>2</v>
      </c>
      <c r="J128" s="66" t="s">
        <v>33</v>
      </c>
      <c r="K128" s="66" t="s">
        <v>34</v>
      </c>
      <c r="L128" s="66" t="s">
        <v>3</v>
      </c>
      <c r="M128" s="66" t="s">
        <v>4</v>
      </c>
      <c r="N128" s="66" t="s">
        <v>5</v>
      </c>
      <c r="O128" s="66" t="s">
        <v>35</v>
      </c>
      <c r="P128" s="67" t="s">
        <v>36</v>
      </c>
      <c r="Q128" s="321"/>
      <c r="R128" s="296"/>
      <c r="S128" s="322"/>
      <c r="T128" s="295"/>
      <c r="U128" s="296"/>
      <c r="V128" s="297"/>
      <c r="W128" s="300"/>
      <c r="X128" s="250"/>
      <c r="Y128" s="250"/>
      <c r="Z128" s="301"/>
    </row>
    <row r="129" spans="1:26" s="29" customFormat="1" ht="24" customHeight="1" x14ac:dyDescent="0.4">
      <c r="A129" s="68">
        <f>'Weekly Menus'!D7</f>
        <v>0</v>
      </c>
      <c r="B129" s="88"/>
      <c r="C129" s="108">
        <f>'K-12'!B93</f>
        <v>0</v>
      </c>
      <c r="D129" s="90"/>
      <c r="E129" s="91"/>
      <c r="F129" s="92"/>
      <c r="G129" s="69"/>
      <c r="H129" s="70">
        <f>'K-12'!E93+'K-12'!C93</f>
        <v>0</v>
      </c>
      <c r="I129" s="70">
        <f>'K-12'!G93+'K-12'!N93</f>
        <v>0</v>
      </c>
      <c r="J129" s="70">
        <f>'K-12'!I93</f>
        <v>0</v>
      </c>
      <c r="K129" s="70">
        <f>'K-12'!J93</f>
        <v>0</v>
      </c>
      <c r="L129" s="70">
        <f>'K-12'!K93</f>
        <v>0</v>
      </c>
      <c r="M129" s="129" t="str">
        <f>IF('K-12'!I205+'K-12'!J205+'K-12'!K205+'K-12'!M205&gt;=2,'K-12'!L93," ")</f>
        <v xml:space="preserve"> </v>
      </c>
      <c r="N129" s="70">
        <f>'K-12'!M93</f>
        <v>0</v>
      </c>
      <c r="O129" s="70"/>
      <c r="P129" s="71"/>
      <c r="Q129" s="302"/>
      <c r="R129" s="302"/>
      <c r="S129" s="303"/>
      <c r="T129" s="304"/>
      <c r="U129" s="302"/>
      <c r="V129" s="303"/>
      <c r="W129" s="305"/>
      <c r="X129" s="306"/>
      <c r="Y129" s="306"/>
      <c r="Z129" s="307"/>
    </row>
    <row r="130" spans="1:26" s="29" customFormat="1" ht="24" customHeight="1" x14ac:dyDescent="0.4">
      <c r="A130" s="68">
        <f>'Weekly Menus'!D8</f>
        <v>0</v>
      </c>
      <c r="B130" s="88"/>
      <c r="C130" s="108">
        <f>'K-12'!B94</f>
        <v>0</v>
      </c>
      <c r="D130" s="90"/>
      <c r="E130" s="91"/>
      <c r="F130" s="92"/>
      <c r="G130" s="69"/>
      <c r="H130" s="70">
        <f>'K-12'!E94+'K-12'!C94</f>
        <v>0</v>
      </c>
      <c r="I130" s="70">
        <f>'K-12'!G94+'K-12'!N94</f>
        <v>0</v>
      </c>
      <c r="J130" s="70">
        <f>'K-12'!I94</f>
        <v>0</v>
      </c>
      <c r="K130" s="70">
        <f>'K-12'!J94</f>
        <v>0</v>
      </c>
      <c r="L130" s="70">
        <f>'K-12'!K94</f>
        <v>0</v>
      </c>
      <c r="M130" s="129" t="str">
        <f>IF('K-12'!I205+'K-12'!J205+'K-12'!K205+'K-12'!M205&gt;=2,'K-12'!L94," ")</f>
        <v xml:space="preserve"> </v>
      </c>
      <c r="N130" s="70">
        <f>'K-12'!M94</f>
        <v>0</v>
      </c>
      <c r="O130" s="70"/>
      <c r="P130" s="71"/>
      <c r="Q130" s="302"/>
      <c r="R130" s="302"/>
      <c r="S130" s="303"/>
      <c r="T130" s="304"/>
      <c r="U130" s="302"/>
      <c r="V130" s="303"/>
      <c r="W130" s="305"/>
      <c r="X130" s="306"/>
      <c r="Y130" s="306"/>
      <c r="Z130" s="307"/>
    </row>
    <row r="131" spans="1:26" s="29" customFormat="1" ht="24" customHeight="1" x14ac:dyDescent="0.4">
      <c r="A131" s="68">
        <f>'Weekly Menus'!D9</f>
        <v>0</v>
      </c>
      <c r="B131" s="88"/>
      <c r="C131" s="108">
        <f>'K-12'!B95</f>
        <v>0</v>
      </c>
      <c r="D131" s="90"/>
      <c r="E131" s="91"/>
      <c r="F131" s="92"/>
      <c r="G131" s="69"/>
      <c r="H131" s="70">
        <f>'K-12'!E95+'K-12'!C95</f>
        <v>0</v>
      </c>
      <c r="I131" s="70">
        <f>'K-12'!G95+'K-12'!N95</f>
        <v>0</v>
      </c>
      <c r="J131" s="70">
        <f>'K-12'!I95</f>
        <v>0</v>
      </c>
      <c r="K131" s="70">
        <f>'K-12'!J95</f>
        <v>0</v>
      </c>
      <c r="L131" s="70">
        <f>'K-12'!K95</f>
        <v>0</v>
      </c>
      <c r="M131" s="129" t="str">
        <f>IF('K-12'!I205+'K-12'!J205+'K-12'!K205+'K-12'!M205&gt;=2,'K-12'!L95," ")</f>
        <v xml:space="preserve"> </v>
      </c>
      <c r="N131" s="70">
        <f>'K-12'!M95</f>
        <v>0</v>
      </c>
      <c r="O131" s="70"/>
      <c r="P131" s="71"/>
      <c r="Q131" s="302"/>
      <c r="R131" s="302"/>
      <c r="S131" s="303"/>
      <c r="T131" s="304"/>
      <c r="U131" s="302"/>
      <c r="V131" s="303"/>
      <c r="W131" s="305"/>
      <c r="X131" s="306"/>
      <c r="Y131" s="306"/>
      <c r="Z131" s="307"/>
    </row>
    <row r="132" spans="1:26" s="29" customFormat="1" ht="24" customHeight="1" x14ac:dyDescent="0.4">
      <c r="A132" s="68">
        <f>'Weekly Menus'!D10</f>
        <v>0</v>
      </c>
      <c r="B132" s="88"/>
      <c r="C132" s="108">
        <f>'K-12'!B96</f>
        <v>0</v>
      </c>
      <c r="D132" s="90"/>
      <c r="E132" s="91"/>
      <c r="F132" s="92"/>
      <c r="G132" s="69"/>
      <c r="H132" s="70">
        <f>'K-12'!E96+'K-12'!C96</f>
        <v>0</v>
      </c>
      <c r="I132" s="70">
        <f>'K-12'!G96+'K-12'!N96</f>
        <v>0</v>
      </c>
      <c r="J132" s="70">
        <f>'K-12'!I96</f>
        <v>0</v>
      </c>
      <c r="K132" s="70">
        <f>'K-12'!J96</f>
        <v>0</v>
      </c>
      <c r="L132" s="70">
        <f>'K-12'!K96</f>
        <v>0</v>
      </c>
      <c r="M132" s="129" t="str">
        <f>IF('K-12'!I205+'K-12'!J205+'K-12'!K205+'K-12'!M205&gt;=2,'K-12'!L96," ")</f>
        <v xml:space="preserve"> </v>
      </c>
      <c r="N132" s="70">
        <f>'K-12'!M96</f>
        <v>0</v>
      </c>
      <c r="O132" s="70"/>
      <c r="P132" s="71"/>
      <c r="Q132" s="302"/>
      <c r="R132" s="302"/>
      <c r="S132" s="303"/>
      <c r="T132" s="304"/>
      <c r="U132" s="302"/>
      <c r="V132" s="303"/>
      <c r="W132" s="305"/>
      <c r="X132" s="306"/>
      <c r="Y132" s="306"/>
      <c r="Z132" s="307"/>
    </row>
    <row r="133" spans="1:26" s="29" customFormat="1" ht="24" customHeight="1" x14ac:dyDescent="0.4">
      <c r="A133" s="68">
        <f>'Weekly Menus'!D11</f>
        <v>0</v>
      </c>
      <c r="B133" s="88"/>
      <c r="C133" s="108">
        <f>'K-12'!B97</f>
        <v>0</v>
      </c>
      <c r="D133" s="90"/>
      <c r="E133" s="91"/>
      <c r="F133" s="92"/>
      <c r="G133" s="69"/>
      <c r="H133" s="70">
        <f>'K-12'!E97+'K-12'!C97</f>
        <v>0</v>
      </c>
      <c r="I133" s="70">
        <f>'K-12'!G97+'K-12'!N97</f>
        <v>0</v>
      </c>
      <c r="J133" s="70">
        <f>'K-12'!I97</f>
        <v>0</v>
      </c>
      <c r="K133" s="70">
        <f>'K-12'!J97</f>
        <v>0</v>
      </c>
      <c r="L133" s="70">
        <f>'K-12'!K97</f>
        <v>0</v>
      </c>
      <c r="M133" s="129" t="str">
        <f>IF('K-12'!I205+'K-12'!J205+'K-12'!K205+'K-12'!M205&gt;=2,'K-12'!L97," ")</f>
        <v xml:space="preserve"> </v>
      </c>
      <c r="N133" s="70">
        <f>'K-12'!M97</f>
        <v>0</v>
      </c>
      <c r="O133" s="70"/>
      <c r="P133" s="71"/>
      <c r="Q133" s="302"/>
      <c r="R133" s="302"/>
      <c r="S133" s="303"/>
      <c r="T133" s="304"/>
      <c r="U133" s="302"/>
      <c r="V133" s="303"/>
      <c r="W133" s="305"/>
      <c r="X133" s="306"/>
      <c r="Y133" s="306"/>
      <c r="Z133" s="307"/>
    </row>
    <row r="134" spans="1:26" s="29" customFormat="1" ht="24" customHeight="1" x14ac:dyDescent="0.4">
      <c r="A134" s="68">
        <f>'Weekly Menus'!D12</f>
        <v>0</v>
      </c>
      <c r="B134" s="88"/>
      <c r="C134" s="108">
        <f>'K-12'!B98</f>
        <v>0</v>
      </c>
      <c r="D134" s="90"/>
      <c r="E134" s="91"/>
      <c r="F134" s="92"/>
      <c r="G134" s="69"/>
      <c r="H134" s="70">
        <f>'K-12'!E98+'K-12'!C98</f>
        <v>0</v>
      </c>
      <c r="I134" s="70">
        <f>'K-12'!G98+'K-12'!N98</f>
        <v>0</v>
      </c>
      <c r="J134" s="70">
        <f>'K-12'!I98</f>
        <v>0</v>
      </c>
      <c r="K134" s="70">
        <f>'K-12'!J98</f>
        <v>0</v>
      </c>
      <c r="L134" s="70">
        <f>'K-12'!K98</f>
        <v>0</v>
      </c>
      <c r="M134" s="129" t="str">
        <f>IF('K-12'!I205+'K-12'!J205+'K-12'!K205+'K-12'!M205&gt;=2,'K-12'!L98," ")</f>
        <v xml:space="preserve"> </v>
      </c>
      <c r="N134" s="70">
        <f>'K-12'!M98</f>
        <v>0</v>
      </c>
      <c r="O134" s="70"/>
      <c r="P134" s="71"/>
      <c r="Q134" s="302"/>
      <c r="R134" s="302"/>
      <c r="S134" s="303"/>
      <c r="T134" s="304"/>
      <c r="U134" s="302"/>
      <c r="V134" s="303"/>
      <c r="W134" s="305"/>
      <c r="X134" s="306"/>
      <c r="Y134" s="306"/>
      <c r="Z134" s="307"/>
    </row>
    <row r="135" spans="1:26" s="29" customFormat="1" ht="24" customHeight="1" x14ac:dyDescent="0.4">
      <c r="A135" s="68">
        <f>'Weekly Menus'!D13</f>
        <v>0</v>
      </c>
      <c r="B135" s="88"/>
      <c r="C135" s="108">
        <f>'K-12'!B99</f>
        <v>0</v>
      </c>
      <c r="D135" s="90"/>
      <c r="E135" s="91"/>
      <c r="F135" s="92"/>
      <c r="G135" s="69"/>
      <c r="H135" s="70">
        <f>'K-12'!E99+'K-12'!C99</f>
        <v>0</v>
      </c>
      <c r="I135" s="70">
        <f>'K-12'!G99+'K-12'!N99</f>
        <v>0</v>
      </c>
      <c r="J135" s="70">
        <f>'K-12'!I99</f>
        <v>0</v>
      </c>
      <c r="K135" s="70">
        <f>'K-12'!J99</f>
        <v>0</v>
      </c>
      <c r="L135" s="70">
        <f>'K-12'!K99</f>
        <v>0</v>
      </c>
      <c r="M135" s="129" t="str">
        <f>IF('K-12'!I205+'K-12'!J205+'K-12'!K205+'K-12'!M205&gt;=2,'K-12'!L99," ")</f>
        <v xml:space="preserve"> </v>
      </c>
      <c r="N135" s="70">
        <f>'K-12'!M99</f>
        <v>0</v>
      </c>
      <c r="O135" s="70"/>
      <c r="P135" s="71"/>
      <c r="Q135" s="302"/>
      <c r="R135" s="302"/>
      <c r="S135" s="303"/>
      <c r="T135" s="304"/>
      <c r="U135" s="302"/>
      <c r="V135" s="303"/>
      <c r="W135" s="305"/>
      <c r="X135" s="306"/>
      <c r="Y135" s="306"/>
      <c r="Z135" s="307"/>
    </row>
    <row r="136" spans="1:26" s="29" customFormat="1" ht="24" customHeight="1" x14ac:dyDescent="0.4">
      <c r="A136" s="68">
        <f>'Weekly Menus'!D14</f>
        <v>0</v>
      </c>
      <c r="B136" s="88"/>
      <c r="C136" s="108">
        <f>'K-12'!B100</f>
        <v>0</v>
      </c>
      <c r="D136" s="90"/>
      <c r="E136" s="91"/>
      <c r="F136" s="92"/>
      <c r="G136" s="69"/>
      <c r="H136" s="70">
        <f>'K-12'!E100+'K-12'!C100</f>
        <v>0</v>
      </c>
      <c r="I136" s="70">
        <f>'K-12'!G100+'K-12'!N100</f>
        <v>0</v>
      </c>
      <c r="J136" s="70">
        <f>'K-12'!I100</f>
        <v>0</v>
      </c>
      <c r="K136" s="70">
        <f>'K-12'!J100</f>
        <v>0</v>
      </c>
      <c r="L136" s="70">
        <f>'K-12'!K100</f>
        <v>0</v>
      </c>
      <c r="M136" s="129" t="str">
        <f>IF('K-12'!I205+'K-12'!J205+'K-12'!K205+'K-12'!M205&gt;=2,'K-12'!L100," ")</f>
        <v xml:space="preserve"> </v>
      </c>
      <c r="N136" s="70">
        <f>'K-12'!M100</f>
        <v>0</v>
      </c>
      <c r="O136" s="70"/>
      <c r="P136" s="71"/>
      <c r="Q136" s="302"/>
      <c r="R136" s="302"/>
      <c r="S136" s="303"/>
      <c r="T136" s="304"/>
      <c r="U136" s="302"/>
      <c r="V136" s="303"/>
      <c r="W136" s="305"/>
      <c r="X136" s="306"/>
      <c r="Y136" s="306"/>
      <c r="Z136" s="307"/>
    </row>
    <row r="137" spans="1:26" s="29" customFormat="1" ht="24" customHeight="1" x14ac:dyDescent="0.4">
      <c r="A137" s="68">
        <f>'Weekly Menus'!D15</f>
        <v>0</v>
      </c>
      <c r="B137" s="88"/>
      <c r="C137" s="108">
        <f>'K-12'!B101</f>
        <v>0</v>
      </c>
      <c r="D137" s="90"/>
      <c r="E137" s="91"/>
      <c r="F137" s="92"/>
      <c r="G137" s="69"/>
      <c r="H137" s="70">
        <f>'K-12'!E101+'K-12'!C101</f>
        <v>0</v>
      </c>
      <c r="I137" s="70">
        <f>'K-12'!G101+'K-12'!N101</f>
        <v>0</v>
      </c>
      <c r="J137" s="70">
        <f>'K-12'!I101</f>
        <v>0</v>
      </c>
      <c r="K137" s="70">
        <f>'K-12'!J101</f>
        <v>0</v>
      </c>
      <c r="L137" s="70">
        <f>'K-12'!K101</f>
        <v>0</v>
      </c>
      <c r="M137" s="129" t="str">
        <f>IF('K-12'!I205+'K-12'!J205+'K-12'!K205+'K-12'!M205&gt;=2,'K-12'!L101," ")</f>
        <v xml:space="preserve"> </v>
      </c>
      <c r="N137" s="70">
        <f>'K-12'!M101</f>
        <v>0</v>
      </c>
      <c r="O137" s="70"/>
      <c r="P137" s="71"/>
      <c r="Q137" s="302"/>
      <c r="R137" s="302"/>
      <c r="S137" s="303"/>
      <c r="T137" s="304"/>
      <c r="U137" s="302"/>
      <c r="V137" s="303"/>
      <c r="W137" s="305"/>
      <c r="X137" s="306"/>
      <c r="Y137" s="306"/>
      <c r="Z137" s="307"/>
    </row>
    <row r="138" spans="1:26" s="29" customFormat="1" ht="24" customHeight="1" x14ac:dyDescent="0.4">
      <c r="A138" s="68">
        <f>'Weekly Menus'!D16</f>
        <v>0</v>
      </c>
      <c r="B138" s="88"/>
      <c r="C138" s="108">
        <f>'K-12'!B102</f>
        <v>0</v>
      </c>
      <c r="D138" s="90"/>
      <c r="E138" s="91"/>
      <c r="F138" s="92"/>
      <c r="G138" s="69"/>
      <c r="H138" s="70">
        <f>'K-12'!E102+'K-12'!C102</f>
        <v>0</v>
      </c>
      <c r="I138" s="70">
        <f>'K-12'!G102+'K-12'!N102</f>
        <v>0</v>
      </c>
      <c r="J138" s="70">
        <f>'K-12'!I102</f>
        <v>0</v>
      </c>
      <c r="K138" s="70">
        <f>'K-12'!J102</f>
        <v>0</v>
      </c>
      <c r="L138" s="70">
        <f>'K-12'!K102</f>
        <v>0</v>
      </c>
      <c r="M138" s="129" t="str">
        <f>IF('K-12'!I205+'K-12'!J205+'K-12'!K205+'K-12'!M205&gt;=2,'K-12'!L102," ")</f>
        <v xml:space="preserve"> </v>
      </c>
      <c r="N138" s="70">
        <f>'K-12'!M102</f>
        <v>0</v>
      </c>
      <c r="O138" s="70"/>
      <c r="P138" s="71"/>
      <c r="Q138" s="302"/>
      <c r="R138" s="302"/>
      <c r="S138" s="303"/>
      <c r="T138" s="304"/>
      <c r="U138" s="302"/>
      <c r="V138" s="303"/>
      <c r="W138" s="305"/>
      <c r="X138" s="306"/>
      <c r="Y138" s="306"/>
      <c r="Z138" s="307"/>
    </row>
    <row r="139" spans="1:26" s="29" customFormat="1" ht="24" customHeight="1" x14ac:dyDescent="0.4">
      <c r="A139" s="68">
        <f>'Weekly Menus'!D17</f>
        <v>0</v>
      </c>
      <c r="B139" s="88"/>
      <c r="C139" s="108">
        <f>'K-12'!B103</f>
        <v>0</v>
      </c>
      <c r="D139" s="90"/>
      <c r="E139" s="91"/>
      <c r="F139" s="92"/>
      <c r="G139" s="69"/>
      <c r="H139" s="70">
        <f>'K-12'!E103+'K-12'!C103</f>
        <v>0</v>
      </c>
      <c r="I139" s="70">
        <f>'K-12'!G103+'K-12'!N103</f>
        <v>0</v>
      </c>
      <c r="J139" s="70">
        <f>'K-12'!I103</f>
        <v>0</v>
      </c>
      <c r="K139" s="70">
        <f>'K-12'!J103</f>
        <v>0</v>
      </c>
      <c r="L139" s="70">
        <f>'K-12'!K103</f>
        <v>0</v>
      </c>
      <c r="M139" s="129" t="str">
        <f>IF('K-12'!I205+'K-12'!J205+'K-12'!K205+'K-12'!M205&gt;=2,'K-12'!L103," ")</f>
        <v xml:space="preserve"> </v>
      </c>
      <c r="N139" s="70">
        <f>'K-12'!M103</f>
        <v>0</v>
      </c>
      <c r="O139" s="70"/>
      <c r="P139" s="71"/>
      <c r="Q139" s="302"/>
      <c r="R139" s="302"/>
      <c r="S139" s="303"/>
      <c r="T139" s="304"/>
      <c r="U139" s="302"/>
      <c r="V139" s="303"/>
      <c r="W139" s="323"/>
      <c r="X139" s="323"/>
      <c r="Y139" s="323"/>
      <c r="Z139" s="324"/>
    </row>
    <row r="140" spans="1:26" s="29" customFormat="1" ht="24" customHeight="1" x14ac:dyDescent="0.4">
      <c r="A140" s="68">
        <f>'Weekly Menus'!D18</f>
        <v>0</v>
      </c>
      <c r="B140" s="88"/>
      <c r="C140" s="108">
        <f>'K-12'!B104</f>
        <v>0</v>
      </c>
      <c r="D140" s="90"/>
      <c r="E140" s="91"/>
      <c r="F140" s="92"/>
      <c r="G140" s="69"/>
      <c r="H140" s="70">
        <f>'K-12'!E104+'K-12'!C104</f>
        <v>0</v>
      </c>
      <c r="I140" s="70">
        <f>'K-12'!G104+'K-12'!N104</f>
        <v>0</v>
      </c>
      <c r="J140" s="70">
        <f>'K-12'!I104</f>
        <v>0</v>
      </c>
      <c r="K140" s="70">
        <f>'K-12'!J104</f>
        <v>0</v>
      </c>
      <c r="L140" s="70">
        <f>'K-12'!K104</f>
        <v>0</v>
      </c>
      <c r="M140" s="129" t="str">
        <f>IF('K-12'!I205+'K-12'!J205+'K-12'!K205+'K-12'!M205&gt;=2,'K-12'!L104," ")</f>
        <v xml:space="preserve"> </v>
      </c>
      <c r="N140" s="70">
        <f>'K-12'!M104</f>
        <v>0</v>
      </c>
      <c r="O140" s="70"/>
      <c r="P140" s="71"/>
      <c r="Q140" s="302"/>
      <c r="R140" s="302"/>
      <c r="S140" s="303"/>
      <c r="T140" s="304"/>
      <c r="U140" s="302"/>
      <c r="V140" s="303"/>
      <c r="W140" s="323"/>
      <c r="X140" s="323"/>
      <c r="Y140" s="323"/>
      <c r="Z140" s="324"/>
    </row>
    <row r="141" spans="1:26" s="29" customFormat="1" ht="24" customHeight="1" x14ac:dyDescent="0.4">
      <c r="A141" s="68">
        <f>'Weekly Menus'!D19</f>
        <v>0</v>
      </c>
      <c r="B141" s="88"/>
      <c r="C141" s="108">
        <f>'K-12'!B105</f>
        <v>0</v>
      </c>
      <c r="D141" s="90"/>
      <c r="E141" s="91"/>
      <c r="F141" s="92"/>
      <c r="G141" s="69"/>
      <c r="H141" s="70">
        <f>'K-12'!E105+'K-12'!C105</f>
        <v>0</v>
      </c>
      <c r="I141" s="70">
        <f>'K-12'!G105+'K-12'!N105</f>
        <v>0</v>
      </c>
      <c r="J141" s="70">
        <f>'K-12'!I105</f>
        <v>0</v>
      </c>
      <c r="K141" s="70">
        <f>'K-12'!J105</f>
        <v>0</v>
      </c>
      <c r="L141" s="70">
        <f>'K-12'!K105</f>
        <v>0</v>
      </c>
      <c r="M141" s="129" t="str">
        <f>IF('K-12'!I205+'K-12'!J205+'K-12'!K205+'K-12'!M205&gt;=2,'K-12'!L105," ")</f>
        <v xml:space="preserve"> </v>
      </c>
      <c r="N141" s="70">
        <f>'K-12'!M105</f>
        <v>0</v>
      </c>
      <c r="O141" s="70"/>
      <c r="P141" s="71"/>
      <c r="Q141" s="302"/>
      <c r="R141" s="302"/>
      <c r="S141" s="303"/>
      <c r="T141" s="304"/>
      <c r="U141" s="302"/>
      <c r="V141" s="303"/>
      <c r="W141" s="323"/>
      <c r="X141" s="323"/>
      <c r="Y141" s="323"/>
      <c r="Z141" s="324"/>
    </row>
    <row r="142" spans="1:26" s="29" customFormat="1" ht="24" customHeight="1" x14ac:dyDescent="0.4">
      <c r="A142" s="68">
        <f>'Weekly Menus'!D20</f>
        <v>0</v>
      </c>
      <c r="B142" s="88"/>
      <c r="C142" s="108">
        <f>'K-12'!B106</f>
        <v>0</v>
      </c>
      <c r="D142" s="90"/>
      <c r="E142" s="91"/>
      <c r="F142" s="92"/>
      <c r="G142" s="69"/>
      <c r="H142" s="70">
        <f>'K-12'!E106+'K-12'!C106</f>
        <v>0</v>
      </c>
      <c r="I142" s="70">
        <f>'K-12'!G106+'K-12'!N106</f>
        <v>0</v>
      </c>
      <c r="J142" s="70">
        <f>'K-12'!I106</f>
        <v>0</v>
      </c>
      <c r="K142" s="70">
        <f>'K-12'!J106</f>
        <v>0</v>
      </c>
      <c r="L142" s="70">
        <f>'K-12'!K106</f>
        <v>0</v>
      </c>
      <c r="M142" s="129" t="str">
        <f>IF('K-12'!I205+'K-12'!J205+'K-12'!K205+'K-12'!M205&gt;=2,'K-12'!L106," ")</f>
        <v xml:space="preserve"> </v>
      </c>
      <c r="N142" s="70">
        <f>'K-12'!M106</f>
        <v>0</v>
      </c>
      <c r="O142" s="70"/>
      <c r="P142" s="71"/>
      <c r="Q142" s="302"/>
      <c r="R142" s="302"/>
      <c r="S142" s="303"/>
      <c r="T142" s="304"/>
      <c r="U142" s="302"/>
      <c r="V142" s="303"/>
      <c r="W142" s="323"/>
      <c r="X142" s="323"/>
      <c r="Y142" s="323"/>
      <c r="Z142" s="324"/>
    </row>
    <row r="143" spans="1:26" s="29" customFormat="1" ht="24" customHeight="1" x14ac:dyDescent="0.4">
      <c r="A143" s="68">
        <f>'Weekly Menus'!D21</f>
        <v>0</v>
      </c>
      <c r="B143" s="88"/>
      <c r="C143" s="108">
        <f>'K-12'!B107</f>
        <v>0</v>
      </c>
      <c r="D143" s="90"/>
      <c r="E143" s="91"/>
      <c r="F143" s="92"/>
      <c r="G143" s="69"/>
      <c r="H143" s="70">
        <f>'K-12'!E107+'K-12'!C107</f>
        <v>0</v>
      </c>
      <c r="I143" s="70">
        <f>'K-12'!G107+'K-12'!N107</f>
        <v>0</v>
      </c>
      <c r="J143" s="70">
        <f>'K-12'!I107</f>
        <v>0</v>
      </c>
      <c r="K143" s="70">
        <f>'K-12'!J107</f>
        <v>0</v>
      </c>
      <c r="L143" s="70">
        <f>'K-12'!K107</f>
        <v>0</v>
      </c>
      <c r="M143" s="129" t="str">
        <f>IF('K-12'!I205+'K-12'!J205+'K-12'!K205+'K-12'!M205&gt;=2,'K-12'!L107," ")</f>
        <v xml:space="preserve"> </v>
      </c>
      <c r="N143" s="70">
        <f>'K-12'!M107</f>
        <v>0</v>
      </c>
      <c r="O143" s="70"/>
      <c r="P143" s="71"/>
      <c r="Q143" s="302"/>
      <c r="R143" s="302"/>
      <c r="S143" s="303"/>
      <c r="T143" s="304"/>
      <c r="U143" s="302"/>
      <c r="V143" s="303"/>
      <c r="W143" s="323"/>
      <c r="X143" s="323"/>
      <c r="Y143" s="323"/>
      <c r="Z143" s="324"/>
    </row>
    <row r="144" spans="1:26" s="29" customFormat="1" ht="24" customHeight="1" x14ac:dyDescent="0.4">
      <c r="A144" s="68">
        <f>'Weekly Menus'!D22</f>
        <v>0</v>
      </c>
      <c r="B144" s="88"/>
      <c r="C144" s="108">
        <f>'K-12'!B108</f>
        <v>0</v>
      </c>
      <c r="D144" s="90"/>
      <c r="E144" s="91"/>
      <c r="F144" s="92"/>
      <c r="G144" s="69"/>
      <c r="H144" s="70">
        <f>'K-12'!E108+'K-12'!C108</f>
        <v>0</v>
      </c>
      <c r="I144" s="70">
        <f>'K-12'!G108+'K-12'!N108</f>
        <v>0</v>
      </c>
      <c r="J144" s="70">
        <f>'K-12'!I108</f>
        <v>0</v>
      </c>
      <c r="K144" s="70">
        <f>'K-12'!J108</f>
        <v>0</v>
      </c>
      <c r="L144" s="70">
        <f>'K-12'!K108</f>
        <v>0</v>
      </c>
      <c r="M144" s="129" t="str">
        <f>IF('K-12'!I205+'K-12'!J205+'K-12'!K205+'K-12'!M205&gt;=2,'K-12'!L108," ")</f>
        <v xml:space="preserve"> </v>
      </c>
      <c r="N144" s="70">
        <f>'K-12'!M108</f>
        <v>0</v>
      </c>
      <c r="O144" s="70"/>
      <c r="P144" s="71"/>
      <c r="Q144" s="302"/>
      <c r="R144" s="302"/>
      <c r="S144" s="303"/>
      <c r="T144" s="304"/>
      <c r="U144" s="302"/>
      <c r="V144" s="303"/>
      <c r="W144" s="323"/>
      <c r="X144" s="323"/>
      <c r="Y144" s="323"/>
      <c r="Z144" s="324"/>
    </row>
    <row r="145" spans="1:26" s="29" customFormat="1" ht="24" customHeight="1" x14ac:dyDescent="0.4">
      <c r="A145" s="68">
        <f>'Weekly Menus'!D23</f>
        <v>0</v>
      </c>
      <c r="B145" s="88"/>
      <c r="C145" s="108">
        <f>'K-12'!B109</f>
        <v>0</v>
      </c>
      <c r="D145" s="90"/>
      <c r="E145" s="91"/>
      <c r="F145" s="92"/>
      <c r="G145" s="69"/>
      <c r="H145" s="70">
        <f>'K-12'!E109+'K-12'!C109</f>
        <v>0</v>
      </c>
      <c r="I145" s="70">
        <f>'K-12'!G109+'K-12'!N109</f>
        <v>0</v>
      </c>
      <c r="J145" s="70">
        <f>'K-12'!I109</f>
        <v>0</v>
      </c>
      <c r="K145" s="70">
        <f>'K-12'!J109</f>
        <v>0</v>
      </c>
      <c r="L145" s="70">
        <f>'K-12'!K109</f>
        <v>0</v>
      </c>
      <c r="M145" s="129" t="str">
        <f>IF('K-12'!I205+'K-12'!J205+'K-12'!K205+'K-12'!M205&gt;=2,'K-12'!L109," ")</f>
        <v xml:space="preserve"> </v>
      </c>
      <c r="N145" s="70">
        <f>'K-12'!M109</f>
        <v>0</v>
      </c>
      <c r="O145" s="70"/>
      <c r="P145" s="71"/>
      <c r="Q145" s="302"/>
      <c r="R145" s="302"/>
      <c r="S145" s="303"/>
      <c r="T145" s="304"/>
      <c r="U145" s="302"/>
      <c r="V145" s="303"/>
      <c r="W145" s="323"/>
      <c r="X145" s="323"/>
      <c r="Y145" s="323"/>
      <c r="Z145" s="324"/>
    </row>
    <row r="146" spans="1:26" s="29" customFormat="1" ht="24" customHeight="1" x14ac:dyDescent="0.4">
      <c r="A146" s="68">
        <f>'Weekly Menus'!D24</f>
        <v>0</v>
      </c>
      <c r="B146" s="88"/>
      <c r="C146" s="108">
        <f>'K-12'!B110</f>
        <v>0</v>
      </c>
      <c r="D146" s="90"/>
      <c r="E146" s="91"/>
      <c r="F146" s="92"/>
      <c r="G146" s="69"/>
      <c r="H146" s="70">
        <f>'K-12'!E110+'K-12'!C110</f>
        <v>0</v>
      </c>
      <c r="I146" s="70">
        <f>'K-12'!G110+'K-12'!N110</f>
        <v>0</v>
      </c>
      <c r="J146" s="70">
        <f>'K-12'!I110</f>
        <v>0</v>
      </c>
      <c r="K146" s="70">
        <f>'K-12'!J110</f>
        <v>0</v>
      </c>
      <c r="L146" s="70">
        <f>'K-12'!K110</f>
        <v>0</v>
      </c>
      <c r="M146" s="129" t="str">
        <f>IF('K-12'!I205+'K-12'!J205+'K-12'!K205+'K-12'!M205&gt;=2,'K-12'!L110," ")</f>
        <v xml:space="preserve"> </v>
      </c>
      <c r="N146" s="70">
        <f>'K-12'!M110</f>
        <v>0</v>
      </c>
      <c r="O146" s="70"/>
      <c r="P146" s="71"/>
      <c r="Q146" s="302"/>
      <c r="R146" s="302"/>
      <c r="S146" s="303"/>
      <c r="T146" s="304"/>
      <c r="U146" s="302"/>
      <c r="V146" s="303"/>
      <c r="W146" s="323"/>
      <c r="X146" s="323"/>
      <c r="Y146" s="323"/>
      <c r="Z146" s="324"/>
    </row>
    <row r="147" spans="1:26" s="29" customFormat="1" ht="24" customHeight="1" x14ac:dyDescent="0.4">
      <c r="A147" s="68">
        <f>'Weekly Menus'!D25</f>
        <v>0</v>
      </c>
      <c r="B147" s="88"/>
      <c r="C147" s="108">
        <f>'K-12'!B111</f>
        <v>0</v>
      </c>
      <c r="D147" s="90"/>
      <c r="E147" s="91"/>
      <c r="F147" s="92"/>
      <c r="G147" s="69"/>
      <c r="H147" s="70">
        <f>'K-12'!E111+'K-12'!C111</f>
        <v>0</v>
      </c>
      <c r="I147" s="70">
        <f>'K-12'!G111+'K-12'!N111</f>
        <v>0</v>
      </c>
      <c r="J147" s="70">
        <f>'K-12'!I111</f>
        <v>0</v>
      </c>
      <c r="K147" s="70">
        <f>'K-12'!J111</f>
        <v>0</v>
      </c>
      <c r="L147" s="70">
        <f>'K-12'!K111</f>
        <v>0</v>
      </c>
      <c r="M147" s="129" t="str">
        <f>IF('K-12'!I205+'K-12'!J205+'K-12'!K205+'K-12'!M205&gt;=2,'K-12'!L111," ")</f>
        <v xml:space="preserve"> </v>
      </c>
      <c r="N147" s="70">
        <f>'K-12'!M111</f>
        <v>0</v>
      </c>
      <c r="O147" s="70"/>
      <c r="P147" s="71"/>
      <c r="Q147" s="302"/>
      <c r="R147" s="302"/>
      <c r="S147" s="303"/>
      <c r="T147" s="304"/>
      <c r="U147" s="302"/>
      <c r="V147" s="303"/>
      <c r="W147" s="323"/>
      <c r="X147" s="323"/>
      <c r="Y147" s="323"/>
      <c r="Z147" s="324"/>
    </row>
    <row r="148" spans="1:26" s="29" customFormat="1" ht="24" customHeight="1" thickBot="1" x14ac:dyDescent="0.45">
      <c r="A148" s="76">
        <f>'Weekly Menus'!D26</f>
        <v>0</v>
      </c>
      <c r="B148" s="89"/>
      <c r="C148" s="114">
        <f>'K-12'!B112</f>
        <v>0</v>
      </c>
      <c r="D148" s="93"/>
      <c r="E148" s="94"/>
      <c r="F148" s="95"/>
      <c r="G148" s="183"/>
      <c r="H148" s="184">
        <f>'K-12'!E112+'K-12'!C112</f>
        <v>0</v>
      </c>
      <c r="I148" s="184">
        <f>'K-12'!G112+'K-12'!N112</f>
        <v>0</v>
      </c>
      <c r="J148" s="184">
        <f>'K-12'!I112</f>
        <v>0</v>
      </c>
      <c r="K148" s="184">
        <f>'K-12'!J112</f>
        <v>0</v>
      </c>
      <c r="L148" s="184">
        <f>'K-12'!K112</f>
        <v>0</v>
      </c>
      <c r="M148" s="188" t="str">
        <f>IF('K-12'!I205+'K-12'!J205+'K-12'!K205+'K-12'!M205&gt;=2,'K-12'!L112," ")</f>
        <v xml:space="preserve"> </v>
      </c>
      <c r="N148" s="184">
        <f>'K-12'!M112</f>
        <v>0</v>
      </c>
      <c r="O148" s="184"/>
      <c r="P148" s="185"/>
      <c r="Q148" s="340"/>
      <c r="R148" s="340"/>
      <c r="S148" s="341"/>
      <c r="T148" s="342"/>
      <c r="U148" s="340"/>
      <c r="V148" s="341"/>
      <c r="W148" s="343"/>
      <c r="X148" s="343"/>
      <c r="Y148" s="343"/>
      <c r="Z148" s="344"/>
    </row>
    <row r="149" spans="1:26" s="29" customFormat="1" ht="24" customHeight="1" x14ac:dyDescent="0.4">
      <c r="A149" s="325" t="s">
        <v>45</v>
      </c>
      <c r="B149" s="326"/>
      <c r="C149" s="326"/>
      <c r="D149" s="326"/>
      <c r="E149" s="326"/>
      <c r="F149" s="326"/>
      <c r="G149" s="186">
        <f>FLOOR(SUM(G129:G148), 0.25)</f>
        <v>0</v>
      </c>
      <c r="H149" s="186">
        <f>FLOOR(SUM(H129:H148), 0.25)</f>
        <v>0</v>
      </c>
      <c r="I149" s="186">
        <f>FLOOR(SUM(I129:I148), 0.125)</f>
        <v>0</v>
      </c>
      <c r="J149" s="186">
        <f t="shared" ref="J149:P149" si="6">FLOOR(SUM(J129:J148), 0.125)</f>
        <v>0</v>
      </c>
      <c r="K149" s="186">
        <f t="shared" si="6"/>
        <v>0</v>
      </c>
      <c r="L149" s="186">
        <f t="shared" si="6"/>
        <v>0</v>
      </c>
      <c r="M149" s="186">
        <f t="shared" si="6"/>
        <v>0</v>
      </c>
      <c r="N149" s="186">
        <f t="shared" si="6"/>
        <v>0</v>
      </c>
      <c r="O149" s="186">
        <f t="shared" si="6"/>
        <v>0</v>
      </c>
      <c r="P149" s="187">
        <f t="shared" si="6"/>
        <v>0</v>
      </c>
      <c r="Q149" s="327" t="s">
        <v>49</v>
      </c>
      <c r="R149" s="328"/>
      <c r="S149" s="328"/>
      <c r="T149" s="328"/>
      <c r="U149" s="328"/>
      <c r="V149" s="328"/>
      <c r="W149" s="328"/>
      <c r="X149" s="328"/>
      <c r="Y149" s="328"/>
      <c r="Z149" s="329"/>
    </row>
    <row r="150" spans="1:26" s="29" customFormat="1" ht="24" customHeight="1" x14ac:dyDescent="0.4">
      <c r="A150" s="336" t="s">
        <v>44</v>
      </c>
      <c r="B150" s="337"/>
      <c r="C150" s="337"/>
      <c r="D150" s="337"/>
      <c r="E150" s="337"/>
      <c r="F150" s="337"/>
      <c r="G150" s="30"/>
      <c r="H150" s="30"/>
      <c r="I150" s="30"/>
      <c r="J150" s="30"/>
      <c r="K150" s="30"/>
      <c r="L150" s="30"/>
      <c r="M150" s="30"/>
      <c r="N150" s="30"/>
      <c r="O150" s="30"/>
      <c r="P150" s="113"/>
      <c r="Q150" s="330"/>
      <c r="R150" s="331"/>
      <c r="S150" s="331"/>
      <c r="T150" s="331"/>
      <c r="U150" s="331"/>
      <c r="V150" s="331"/>
      <c r="W150" s="331"/>
      <c r="X150" s="331"/>
      <c r="Y150" s="331"/>
      <c r="Z150" s="332"/>
    </row>
    <row r="151" spans="1:26" s="29" customFormat="1" ht="24" customHeight="1" thickBot="1" x14ac:dyDescent="0.45">
      <c r="A151" s="338" t="s">
        <v>56</v>
      </c>
      <c r="B151" s="339"/>
      <c r="C151" s="339"/>
      <c r="D151" s="339"/>
      <c r="E151" s="339"/>
      <c r="F151" s="339"/>
      <c r="G151" s="72">
        <f>SUM(G35,G73,G111,G149)</f>
        <v>0</v>
      </c>
      <c r="H151" s="72">
        <f t="shared" ref="H151:P151" si="7">SUM(H35,H73,H111,H149)</f>
        <v>0</v>
      </c>
      <c r="I151" s="72">
        <f t="shared" si="7"/>
        <v>0</v>
      </c>
      <c r="J151" s="72">
        <f t="shared" si="7"/>
        <v>0</v>
      </c>
      <c r="K151" s="72">
        <f t="shared" si="7"/>
        <v>0</v>
      </c>
      <c r="L151" s="72">
        <f t="shared" si="7"/>
        <v>0</v>
      </c>
      <c r="M151" s="72">
        <f t="shared" si="7"/>
        <v>0</v>
      </c>
      <c r="N151" s="72">
        <f t="shared" si="7"/>
        <v>0</v>
      </c>
      <c r="O151" s="72">
        <f t="shared" si="7"/>
        <v>0</v>
      </c>
      <c r="P151" s="73">
        <f t="shared" si="7"/>
        <v>0</v>
      </c>
      <c r="Q151" s="333"/>
      <c r="R151" s="334"/>
      <c r="S151" s="334"/>
      <c r="T151" s="334"/>
      <c r="U151" s="334"/>
      <c r="V151" s="334"/>
      <c r="W151" s="334"/>
      <c r="X151" s="334"/>
      <c r="Y151" s="334"/>
      <c r="Z151" s="335"/>
    </row>
    <row r="152" spans="1:26" s="29" customFormat="1" ht="15" customHeight="1" thickBot="1" x14ac:dyDescent="0.45">
      <c r="A152" s="84"/>
      <c r="B152" s="82"/>
      <c r="C152" s="82"/>
      <c r="D152" s="83"/>
      <c r="E152" s="83"/>
      <c r="F152" s="81"/>
      <c r="G152" s="81"/>
      <c r="H152" s="82"/>
      <c r="I152" s="83"/>
      <c r="J152" s="83"/>
      <c r="K152" s="83"/>
      <c r="L152" s="60"/>
      <c r="M152" s="80"/>
      <c r="N152" s="80"/>
      <c r="O152" s="80"/>
      <c r="P152" s="80"/>
      <c r="Q152" s="80"/>
      <c r="R152" s="80"/>
      <c r="S152" s="80"/>
      <c r="T152" s="80"/>
      <c r="U152" s="80"/>
      <c r="V152" s="80"/>
      <c r="W152" s="80"/>
      <c r="X152" s="80"/>
      <c r="Y152" s="80"/>
      <c r="Z152" s="80"/>
    </row>
    <row r="153" spans="1:26" s="29" customFormat="1" ht="24.75" customHeight="1" x14ac:dyDescent="0.4">
      <c r="A153" s="350" t="s">
        <v>82</v>
      </c>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2"/>
    </row>
    <row r="154" spans="1:26" s="29" customFormat="1" ht="15" customHeight="1" x14ac:dyDescent="0.4">
      <c r="A154" s="42"/>
      <c r="B154" s="43"/>
      <c r="C154" s="43"/>
      <c r="D154" s="43"/>
      <c r="E154" s="43"/>
      <c r="F154" s="43"/>
      <c r="G154" s="43"/>
      <c r="H154" s="43"/>
      <c r="I154" s="43"/>
      <c r="J154" s="43"/>
      <c r="K154" s="43"/>
      <c r="L154" s="43"/>
      <c r="M154" s="43"/>
      <c r="N154" s="44"/>
      <c r="O154" s="44"/>
      <c r="P154" s="44"/>
      <c r="Q154" s="45"/>
      <c r="R154" s="45"/>
      <c r="S154" s="45"/>
      <c r="T154" s="45"/>
      <c r="U154" s="45"/>
      <c r="V154" s="45"/>
      <c r="W154" s="45"/>
      <c r="X154" s="45"/>
      <c r="Y154" s="45"/>
      <c r="Z154" s="46"/>
    </row>
    <row r="155" spans="1:26" s="29" customFormat="1" ht="15" customHeight="1" x14ac:dyDescent="0.4">
      <c r="A155" s="47" t="s">
        <v>53</v>
      </c>
      <c r="B155" s="85" t="s">
        <v>10</v>
      </c>
      <c r="C155" s="86"/>
      <c r="D155" s="87"/>
      <c r="E155" s="86"/>
      <c r="F155" s="49"/>
      <c r="G155" s="50"/>
      <c r="H155" s="50"/>
      <c r="I155" s="50"/>
      <c r="J155" s="50"/>
      <c r="K155" s="43"/>
      <c r="L155" s="43"/>
      <c r="M155" s="43"/>
      <c r="N155" s="44"/>
      <c r="O155" s="44"/>
      <c r="P155" s="44"/>
      <c r="Q155" s="50"/>
      <c r="R155" s="50"/>
      <c r="S155" s="50"/>
      <c r="T155" s="50"/>
      <c r="U155" s="50"/>
      <c r="V155" s="50"/>
      <c r="W155" s="50"/>
      <c r="X155" s="50"/>
      <c r="Y155" s="50"/>
      <c r="Z155" s="51"/>
    </row>
    <row r="156" spans="1:26" s="29" customFormat="1" ht="15" customHeight="1" x14ac:dyDescent="0.4">
      <c r="A156" s="47"/>
      <c r="B156" s="86"/>
      <c r="C156" s="86"/>
      <c r="D156" s="86"/>
      <c r="E156" s="49"/>
      <c r="F156" s="49"/>
      <c r="G156" s="49"/>
      <c r="H156" s="48"/>
      <c r="I156" s="49"/>
      <c r="J156" s="43"/>
      <c r="K156" s="43"/>
      <c r="L156" s="43"/>
      <c r="M156" s="43"/>
      <c r="N156" s="44"/>
      <c r="O156" s="44"/>
      <c r="P156" s="44"/>
      <c r="Q156" s="50"/>
      <c r="R156" s="50"/>
      <c r="S156" s="50"/>
      <c r="T156" s="50"/>
      <c r="U156" s="50"/>
      <c r="V156" s="50"/>
      <c r="W156" s="50"/>
      <c r="X156" s="50"/>
      <c r="Y156" s="50"/>
      <c r="Z156" s="51"/>
    </row>
    <row r="157" spans="1:26" s="29" customFormat="1" ht="15" customHeight="1" thickBot="1" x14ac:dyDescent="0.45">
      <c r="A157" s="47" t="s">
        <v>46</v>
      </c>
      <c r="B157" s="86"/>
      <c r="C157" s="86"/>
      <c r="D157" s="86"/>
      <c r="E157" s="49"/>
      <c r="F157" s="49"/>
      <c r="G157" s="49"/>
      <c r="H157" s="48"/>
      <c r="I157" s="49"/>
      <c r="J157" s="43"/>
      <c r="K157" s="43"/>
      <c r="L157" s="43"/>
      <c r="M157" s="43"/>
      <c r="N157" s="44"/>
      <c r="O157" s="44"/>
      <c r="P157" s="44"/>
      <c r="Q157" s="50"/>
      <c r="R157" s="50"/>
      <c r="S157" s="50"/>
      <c r="T157" s="50"/>
      <c r="U157" s="50"/>
      <c r="V157" s="50"/>
      <c r="W157" s="50"/>
      <c r="X157" s="50"/>
      <c r="Y157" s="50"/>
      <c r="Z157" s="51"/>
    </row>
    <row r="158" spans="1:26" s="29" customFormat="1" ht="15" customHeight="1" thickBot="1" x14ac:dyDescent="0.45">
      <c r="A158" s="47"/>
      <c r="B158" s="86"/>
      <c r="C158" s="86"/>
      <c r="D158" s="86"/>
      <c r="E158" s="239" t="s">
        <v>41</v>
      </c>
      <c r="F158" s="240"/>
      <c r="G158" s="240"/>
      <c r="H158" s="240"/>
      <c r="I158" s="240"/>
      <c r="J158" s="240"/>
      <c r="K158" s="240"/>
      <c r="L158" s="240"/>
      <c r="M158" s="241"/>
      <c r="N158" s="43"/>
      <c r="O158" s="43"/>
      <c r="P158" s="242" t="s">
        <v>43</v>
      </c>
      <c r="Q158" s="243"/>
      <c r="R158" s="243"/>
      <c r="S158" s="243"/>
      <c r="T158" s="243"/>
      <c r="U158" s="243"/>
      <c r="V158" s="243"/>
      <c r="W158" s="243"/>
      <c r="X158" s="244"/>
      <c r="Y158" s="50"/>
      <c r="Z158" s="51"/>
    </row>
    <row r="159" spans="1:26" s="29" customFormat="1" ht="15" customHeight="1" x14ac:dyDescent="0.45">
      <c r="A159" s="99" t="s">
        <v>47</v>
      </c>
      <c r="B159" s="100"/>
      <c r="C159" s="100"/>
      <c r="D159" s="102"/>
      <c r="E159" s="245"/>
      <c r="F159" s="246"/>
      <c r="G159" s="246"/>
      <c r="H159" s="249" t="s">
        <v>40</v>
      </c>
      <c r="I159" s="249"/>
      <c r="J159" s="251" t="s">
        <v>19</v>
      </c>
      <c r="K159" s="251"/>
      <c r="L159" s="251" t="s">
        <v>20</v>
      </c>
      <c r="M159" s="253"/>
      <c r="N159" s="53"/>
      <c r="O159" s="54"/>
      <c r="P159" s="255"/>
      <c r="Q159" s="256"/>
      <c r="R159" s="257"/>
      <c r="S159" s="261" t="s">
        <v>42</v>
      </c>
      <c r="T159" s="261"/>
      <c r="U159" s="261" t="s">
        <v>19</v>
      </c>
      <c r="V159" s="261"/>
      <c r="W159" s="261" t="s">
        <v>20</v>
      </c>
      <c r="X159" s="263"/>
      <c r="Y159" s="50"/>
      <c r="Z159" s="51"/>
    </row>
    <row r="160" spans="1:26" s="29" customFormat="1" ht="15" customHeight="1" x14ac:dyDescent="0.45">
      <c r="A160" s="99" t="s">
        <v>48</v>
      </c>
      <c r="B160" s="100"/>
      <c r="C160" s="100"/>
      <c r="D160" s="102"/>
      <c r="E160" s="247"/>
      <c r="F160" s="248"/>
      <c r="G160" s="248"/>
      <c r="H160" s="250"/>
      <c r="I160" s="250"/>
      <c r="J160" s="252"/>
      <c r="K160" s="252"/>
      <c r="L160" s="252"/>
      <c r="M160" s="254"/>
      <c r="N160" s="55"/>
      <c r="O160" s="55"/>
      <c r="P160" s="258"/>
      <c r="Q160" s="259"/>
      <c r="R160" s="260"/>
      <c r="S160" s="262"/>
      <c r="T160" s="262"/>
      <c r="U160" s="262"/>
      <c r="V160" s="262"/>
      <c r="W160" s="262"/>
      <c r="X160" s="264"/>
      <c r="Y160" s="50"/>
      <c r="Z160" s="51"/>
    </row>
    <row r="161" spans="1:26" s="29" customFormat="1" ht="15" customHeight="1" x14ac:dyDescent="0.4">
      <c r="A161" s="101"/>
      <c r="B161" s="86"/>
      <c r="C161" s="86"/>
      <c r="D161" s="86"/>
      <c r="E161" s="265" t="s">
        <v>37</v>
      </c>
      <c r="F161" s="266"/>
      <c r="G161" s="266"/>
      <c r="H161" s="267" t="s">
        <v>62</v>
      </c>
      <c r="I161" s="267"/>
      <c r="J161" s="267"/>
      <c r="K161" s="267"/>
      <c r="L161" s="345"/>
      <c r="M161" s="346"/>
      <c r="N161" s="55"/>
      <c r="O161" s="55"/>
      <c r="P161" s="271" t="s">
        <v>37</v>
      </c>
      <c r="Q161" s="272"/>
      <c r="R161" s="272"/>
      <c r="S161" s="267" t="s">
        <v>62</v>
      </c>
      <c r="T161" s="267"/>
      <c r="U161" s="267"/>
      <c r="V161" s="267"/>
      <c r="W161" s="345"/>
      <c r="X161" s="346"/>
      <c r="Y161" s="50"/>
      <c r="Z161" s="51"/>
    </row>
    <row r="162" spans="1:26" s="29" customFormat="1" ht="15" customHeight="1" x14ac:dyDescent="0.4">
      <c r="A162" s="103"/>
      <c r="B162" s="104"/>
      <c r="C162" s="104"/>
      <c r="D162" s="104"/>
      <c r="E162" s="265" t="s">
        <v>38</v>
      </c>
      <c r="F162" s="266"/>
      <c r="G162" s="266"/>
      <c r="H162" s="286"/>
      <c r="I162" s="286"/>
      <c r="J162" s="267"/>
      <c r="K162" s="267"/>
      <c r="L162" s="345"/>
      <c r="M162" s="346"/>
      <c r="N162" s="55"/>
      <c r="O162" s="55"/>
      <c r="P162" s="271" t="s">
        <v>38</v>
      </c>
      <c r="Q162" s="272"/>
      <c r="R162" s="272"/>
      <c r="S162" s="286"/>
      <c r="T162" s="286"/>
      <c r="U162" s="267"/>
      <c r="V162" s="267"/>
      <c r="W162" s="345"/>
      <c r="X162" s="346"/>
      <c r="Y162" s="50"/>
      <c r="Z162" s="51"/>
    </row>
    <row r="163" spans="1:26" s="29" customFormat="1" ht="15" customHeight="1" thickBot="1" x14ac:dyDescent="0.45">
      <c r="A163" s="103"/>
      <c r="B163" s="104"/>
      <c r="C163" s="104"/>
      <c r="D163" s="104"/>
      <c r="E163" s="276" t="s">
        <v>39</v>
      </c>
      <c r="F163" s="277"/>
      <c r="G163" s="277"/>
      <c r="H163" s="287"/>
      <c r="I163" s="287"/>
      <c r="J163" s="347"/>
      <c r="K163" s="347"/>
      <c r="L163" s="348"/>
      <c r="M163" s="349"/>
      <c r="N163" s="55"/>
      <c r="O163" s="55"/>
      <c r="P163" s="281" t="s">
        <v>39</v>
      </c>
      <c r="Q163" s="282"/>
      <c r="R163" s="282"/>
      <c r="S163" s="287"/>
      <c r="T163" s="287"/>
      <c r="U163" s="347"/>
      <c r="V163" s="347"/>
      <c r="W163" s="348"/>
      <c r="X163" s="349"/>
      <c r="Y163" s="50"/>
      <c r="Z163" s="51"/>
    </row>
    <row r="164" spans="1:26" s="29" customFormat="1" ht="15" customHeight="1" thickBot="1" x14ac:dyDescent="0.45">
      <c r="A164" s="105"/>
      <c r="B164" s="106"/>
      <c r="C164" s="106"/>
      <c r="D164" s="106"/>
      <c r="E164" s="58"/>
      <c r="F164" s="58"/>
      <c r="G164" s="58"/>
      <c r="H164" s="58"/>
      <c r="I164" s="58"/>
      <c r="J164" s="58"/>
      <c r="K164" s="58"/>
      <c r="L164" s="59"/>
      <c r="M164" s="59"/>
      <c r="N164" s="60"/>
      <c r="O164" s="60"/>
      <c r="P164" s="60"/>
      <c r="Q164" s="50"/>
      <c r="R164" s="50"/>
      <c r="S164" s="50"/>
      <c r="T164" s="50"/>
      <c r="U164" s="50"/>
      <c r="V164" s="50"/>
      <c r="W164" s="50"/>
      <c r="X164" s="50"/>
      <c r="Y164" s="50"/>
      <c r="Z164" s="51"/>
    </row>
    <row r="165" spans="1:26" s="29" customFormat="1" ht="15" customHeight="1" x14ac:dyDescent="0.4">
      <c r="A165" s="308" t="s">
        <v>57</v>
      </c>
      <c r="B165" s="310" t="s">
        <v>21</v>
      </c>
      <c r="C165" s="312" t="s">
        <v>31</v>
      </c>
      <c r="D165" s="314" t="s">
        <v>29</v>
      </c>
      <c r="E165" s="249"/>
      <c r="F165" s="315"/>
      <c r="G165" s="316" t="s">
        <v>32</v>
      </c>
      <c r="H165" s="317"/>
      <c r="I165" s="317"/>
      <c r="J165" s="317"/>
      <c r="K165" s="317"/>
      <c r="L165" s="317"/>
      <c r="M165" s="317"/>
      <c r="N165" s="317"/>
      <c r="O165" s="317"/>
      <c r="P165" s="318"/>
      <c r="Q165" s="319" t="s">
        <v>22</v>
      </c>
      <c r="R165" s="293"/>
      <c r="S165" s="320"/>
      <c r="T165" s="292" t="s">
        <v>23</v>
      </c>
      <c r="U165" s="293"/>
      <c r="V165" s="294"/>
      <c r="W165" s="298" t="s">
        <v>24</v>
      </c>
      <c r="X165" s="249"/>
      <c r="Y165" s="249"/>
      <c r="Z165" s="299"/>
    </row>
    <row r="166" spans="1:26" s="29" customFormat="1" ht="75" customHeight="1" x14ac:dyDescent="0.4">
      <c r="A166" s="309"/>
      <c r="B166" s="311"/>
      <c r="C166" s="313"/>
      <c r="D166" s="61" t="s">
        <v>25</v>
      </c>
      <c r="E166" s="62" t="s">
        <v>26</v>
      </c>
      <c r="F166" s="63" t="s">
        <v>27</v>
      </c>
      <c r="G166" s="64" t="s">
        <v>0</v>
      </c>
      <c r="H166" s="65" t="s">
        <v>1</v>
      </c>
      <c r="I166" s="65" t="s">
        <v>2</v>
      </c>
      <c r="J166" s="66" t="s">
        <v>33</v>
      </c>
      <c r="K166" s="66" t="s">
        <v>34</v>
      </c>
      <c r="L166" s="66" t="s">
        <v>3</v>
      </c>
      <c r="M166" s="66" t="s">
        <v>4</v>
      </c>
      <c r="N166" s="66" t="s">
        <v>5</v>
      </c>
      <c r="O166" s="66" t="s">
        <v>35</v>
      </c>
      <c r="P166" s="67" t="s">
        <v>36</v>
      </c>
      <c r="Q166" s="321"/>
      <c r="R166" s="296"/>
      <c r="S166" s="322"/>
      <c r="T166" s="295"/>
      <c r="U166" s="296"/>
      <c r="V166" s="297"/>
      <c r="W166" s="300"/>
      <c r="X166" s="250"/>
      <c r="Y166" s="250"/>
      <c r="Z166" s="301"/>
    </row>
    <row r="167" spans="1:26" s="29" customFormat="1" ht="24" customHeight="1" x14ac:dyDescent="0.4">
      <c r="A167" s="68">
        <f>'Weekly Menus'!E7</f>
        <v>0</v>
      </c>
      <c r="B167" s="88"/>
      <c r="C167" s="108">
        <f>'K-12'!B122</f>
        <v>0</v>
      </c>
      <c r="D167" s="90"/>
      <c r="E167" s="91"/>
      <c r="F167" s="92"/>
      <c r="G167" s="69"/>
      <c r="H167" s="70">
        <f>'K-12'!E122+'K-12'!C122</f>
        <v>0</v>
      </c>
      <c r="I167" s="70">
        <f>'K-12'!G122+'K-12'!N122</f>
        <v>0</v>
      </c>
      <c r="J167" s="70">
        <f>'K-12'!I122</f>
        <v>0</v>
      </c>
      <c r="K167" s="70">
        <f>'K-12'!J122</f>
        <v>0</v>
      </c>
      <c r="L167" s="70">
        <f>'K-12'!K122</f>
        <v>0</v>
      </c>
      <c r="M167" s="129" t="str">
        <f>IF('K-12'!I205+'K-12'!J205+'K-12'!K205+'K-12'!M205&gt;=2,'K-12'!L122," ")</f>
        <v xml:space="preserve"> </v>
      </c>
      <c r="N167" s="70">
        <f>'K-12'!M122</f>
        <v>0</v>
      </c>
      <c r="O167" s="70"/>
      <c r="P167" s="71"/>
      <c r="Q167" s="302"/>
      <c r="R167" s="302"/>
      <c r="S167" s="303"/>
      <c r="T167" s="304"/>
      <c r="U167" s="302"/>
      <c r="V167" s="303"/>
      <c r="W167" s="305"/>
      <c r="X167" s="306"/>
      <c r="Y167" s="306"/>
      <c r="Z167" s="307"/>
    </row>
    <row r="168" spans="1:26" s="29" customFormat="1" ht="24" customHeight="1" x14ac:dyDescent="0.4">
      <c r="A168" s="68">
        <f>'Weekly Menus'!E8</f>
        <v>0</v>
      </c>
      <c r="B168" s="88"/>
      <c r="C168" s="108">
        <f>'K-12'!B123</f>
        <v>0</v>
      </c>
      <c r="D168" s="90"/>
      <c r="E168" s="91"/>
      <c r="F168" s="92"/>
      <c r="G168" s="69"/>
      <c r="H168" s="70">
        <f>'K-12'!E123+'K-12'!C123</f>
        <v>0</v>
      </c>
      <c r="I168" s="70">
        <f>'K-12'!G123+'K-12'!N123</f>
        <v>0</v>
      </c>
      <c r="J168" s="70">
        <f>'K-12'!I123</f>
        <v>0</v>
      </c>
      <c r="K168" s="70">
        <f>'K-12'!J123</f>
        <v>0</v>
      </c>
      <c r="L168" s="70">
        <f>'K-12'!K123</f>
        <v>0</v>
      </c>
      <c r="M168" s="129" t="str">
        <f>IF('K-12'!I205+'K-12'!J205+'K-12'!K205+'K-12'!M205&gt;=2,'K-12'!L123," ")</f>
        <v xml:space="preserve"> </v>
      </c>
      <c r="N168" s="70">
        <f>'K-12'!M123</f>
        <v>0</v>
      </c>
      <c r="O168" s="70"/>
      <c r="P168" s="71"/>
      <c r="Q168" s="302"/>
      <c r="R168" s="302"/>
      <c r="S168" s="303"/>
      <c r="T168" s="304"/>
      <c r="U168" s="302"/>
      <c r="V168" s="303"/>
      <c r="W168" s="305"/>
      <c r="X168" s="306"/>
      <c r="Y168" s="306"/>
      <c r="Z168" s="307"/>
    </row>
    <row r="169" spans="1:26" s="29" customFormat="1" ht="24" customHeight="1" x14ac:dyDescent="0.4">
      <c r="A169" s="68">
        <f>'Weekly Menus'!E9</f>
        <v>0</v>
      </c>
      <c r="B169" s="88"/>
      <c r="C169" s="108">
        <f>'K-12'!B124</f>
        <v>0</v>
      </c>
      <c r="D169" s="90"/>
      <c r="E169" s="91"/>
      <c r="F169" s="92"/>
      <c r="G169" s="69"/>
      <c r="H169" s="70">
        <f>'K-12'!E124+'K-12'!C124</f>
        <v>0</v>
      </c>
      <c r="I169" s="70">
        <f>'K-12'!G124+'K-12'!N124</f>
        <v>0</v>
      </c>
      <c r="J169" s="70">
        <f>'K-12'!I124</f>
        <v>0</v>
      </c>
      <c r="K169" s="70">
        <f>'K-12'!J124</f>
        <v>0</v>
      </c>
      <c r="L169" s="70">
        <f>'K-12'!K124</f>
        <v>0</v>
      </c>
      <c r="M169" s="129" t="str">
        <f>IF('K-12'!I205+'K-12'!J205+'K-12'!K205+'K-12'!M205&gt;=2,'K-12'!L124," ")</f>
        <v xml:space="preserve"> </v>
      </c>
      <c r="N169" s="70">
        <f>'K-12'!M124</f>
        <v>0</v>
      </c>
      <c r="O169" s="70"/>
      <c r="P169" s="71"/>
      <c r="Q169" s="302"/>
      <c r="R169" s="302"/>
      <c r="S169" s="303"/>
      <c r="T169" s="304"/>
      <c r="U169" s="302"/>
      <c r="V169" s="303"/>
      <c r="W169" s="305"/>
      <c r="X169" s="306"/>
      <c r="Y169" s="306"/>
      <c r="Z169" s="307"/>
    </row>
    <row r="170" spans="1:26" s="29" customFormat="1" ht="24" customHeight="1" x14ac:dyDescent="0.4">
      <c r="A170" s="68">
        <f>'Weekly Menus'!E10</f>
        <v>0</v>
      </c>
      <c r="B170" s="88"/>
      <c r="C170" s="108">
        <f>'K-12'!B125</f>
        <v>0</v>
      </c>
      <c r="D170" s="90"/>
      <c r="E170" s="91"/>
      <c r="F170" s="92"/>
      <c r="G170" s="69"/>
      <c r="H170" s="70">
        <f>'K-12'!E125+'K-12'!C125</f>
        <v>0</v>
      </c>
      <c r="I170" s="70">
        <f>'K-12'!G125+'K-12'!N125</f>
        <v>0</v>
      </c>
      <c r="J170" s="70">
        <f>'K-12'!I125</f>
        <v>0</v>
      </c>
      <c r="K170" s="70">
        <f>'K-12'!J125</f>
        <v>0</v>
      </c>
      <c r="L170" s="70">
        <f>'K-12'!K125</f>
        <v>0</v>
      </c>
      <c r="M170" s="129" t="str">
        <f>IF('K-12'!I205+'K-12'!J205+'K-12'!K205+'K-12'!M205&gt;=2,'K-12'!L125," ")</f>
        <v xml:space="preserve"> </v>
      </c>
      <c r="N170" s="70">
        <f>'K-12'!M125</f>
        <v>0</v>
      </c>
      <c r="O170" s="70"/>
      <c r="P170" s="71"/>
      <c r="Q170" s="302"/>
      <c r="R170" s="302"/>
      <c r="S170" s="303"/>
      <c r="T170" s="304"/>
      <c r="U170" s="302"/>
      <c r="V170" s="303"/>
      <c r="W170" s="305"/>
      <c r="X170" s="306"/>
      <c r="Y170" s="306"/>
      <c r="Z170" s="307"/>
    </row>
    <row r="171" spans="1:26" s="29" customFormat="1" ht="24" customHeight="1" x14ac:dyDescent="0.4">
      <c r="A171" s="68">
        <f>'Weekly Menus'!E11</f>
        <v>0</v>
      </c>
      <c r="B171" s="88"/>
      <c r="C171" s="108">
        <f>'K-12'!B126</f>
        <v>0</v>
      </c>
      <c r="D171" s="90"/>
      <c r="E171" s="91"/>
      <c r="F171" s="92"/>
      <c r="G171" s="69"/>
      <c r="H171" s="70">
        <f>'K-12'!E126+'K-12'!C126</f>
        <v>0</v>
      </c>
      <c r="I171" s="70">
        <f>'K-12'!G126+'K-12'!N126</f>
        <v>0</v>
      </c>
      <c r="J171" s="70">
        <f>'K-12'!I126</f>
        <v>0</v>
      </c>
      <c r="K171" s="70">
        <f>'K-12'!J126</f>
        <v>0</v>
      </c>
      <c r="L171" s="70">
        <f>'K-12'!K126</f>
        <v>0</v>
      </c>
      <c r="M171" s="129" t="str">
        <f>IF('K-12'!I205+'K-12'!J205+'K-12'!K205+'K-12'!M205&gt;=2,'K-12'!L126," ")</f>
        <v xml:space="preserve"> </v>
      </c>
      <c r="N171" s="70">
        <f>'K-12'!M126</f>
        <v>0</v>
      </c>
      <c r="O171" s="70"/>
      <c r="P171" s="71"/>
      <c r="Q171" s="302"/>
      <c r="R171" s="302"/>
      <c r="S171" s="303"/>
      <c r="T171" s="304"/>
      <c r="U171" s="302"/>
      <c r="V171" s="303"/>
      <c r="W171" s="305"/>
      <c r="X171" s="306"/>
      <c r="Y171" s="306"/>
      <c r="Z171" s="307"/>
    </row>
    <row r="172" spans="1:26" s="29" customFormat="1" ht="24" customHeight="1" x14ac:dyDescent="0.4">
      <c r="A172" s="68">
        <f>'Weekly Menus'!E12</f>
        <v>0</v>
      </c>
      <c r="B172" s="88"/>
      <c r="C172" s="108">
        <f>'K-12'!B127</f>
        <v>0</v>
      </c>
      <c r="D172" s="90"/>
      <c r="E172" s="91"/>
      <c r="F172" s="92"/>
      <c r="G172" s="69"/>
      <c r="H172" s="70">
        <f>'K-12'!E127+'K-12'!C127</f>
        <v>0</v>
      </c>
      <c r="I172" s="70">
        <f>'K-12'!G127+'K-12'!N127</f>
        <v>0</v>
      </c>
      <c r="J172" s="70">
        <f>'K-12'!I127</f>
        <v>0</v>
      </c>
      <c r="K172" s="70">
        <f>'K-12'!J127</f>
        <v>0</v>
      </c>
      <c r="L172" s="70">
        <f>'K-12'!K127</f>
        <v>0</v>
      </c>
      <c r="M172" s="129" t="str">
        <f>IF('K-12'!I205+'K-12'!J205+'K-12'!K205+'K-12'!M205&gt;=2,'K-12'!L127," ")</f>
        <v xml:space="preserve"> </v>
      </c>
      <c r="N172" s="70">
        <f>'K-12'!M127</f>
        <v>0</v>
      </c>
      <c r="O172" s="70"/>
      <c r="P172" s="71"/>
      <c r="Q172" s="302"/>
      <c r="R172" s="302"/>
      <c r="S172" s="303"/>
      <c r="T172" s="304"/>
      <c r="U172" s="302"/>
      <c r="V172" s="303"/>
      <c r="W172" s="305"/>
      <c r="X172" s="306"/>
      <c r="Y172" s="306"/>
      <c r="Z172" s="307"/>
    </row>
    <row r="173" spans="1:26" s="29" customFormat="1" ht="24" customHeight="1" x14ac:dyDescent="0.4">
      <c r="A173" s="68">
        <f>'Weekly Menus'!E13</f>
        <v>0</v>
      </c>
      <c r="B173" s="88"/>
      <c r="C173" s="108">
        <f>'K-12'!B128</f>
        <v>0</v>
      </c>
      <c r="D173" s="90"/>
      <c r="E173" s="91"/>
      <c r="F173" s="92"/>
      <c r="G173" s="69"/>
      <c r="H173" s="70">
        <f>'K-12'!E128+'K-12'!C128</f>
        <v>0</v>
      </c>
      <c r="I173" s="70">
        <f>'K-12'!G128+'K-12'!N128</f>
        <v>0</v>
      </c>
      <c r="J173" s="70">
        <f>'K-12'!I128</f>
        <v>0</v>
      </c>
      <c r="K173" s="70">
        <f>'K-12'!J128</f>
        <v>0</v>
      </c>
      <c r="L173" s="70">
        <f>'K-12'!K128</f>
        <v>0</v>
      </c>
      <c r="M173" s="129" t="str">
        <f>IF('K-12'!I205+'K-12'!J205+'K-12'!K205+'K-12'!M205&gt;=2,'K-12'!L128," ")</f>
        <v xml:space="preserve"> </v>
      </c>
      <c r="N173" s="70">
        <f>'K-12'!M128</f>
        <v>0</v>
      </c>
      <c r="O173" s="70"/>
      <c r="P173" s="71"/>
      <c r="Q173" s="302"/>
      <c r="R173" s="302"/>
      <c r="S173" s="303"/>
      <c r="T173" s="304"/>
      <c r="U173" s="302"/>
      <c r="V173" s="303"/>
      <c r="W173" s="305"/>
      <c r="X173" s="306"/>
      <c r="Y173" s="306"/>
      <c r="Z173" s="307"/>
    </row>
    <row r="174" spans="1:26" s="29" customFormat="1" ht="24" customHeight="1" x14ac:dyDescent="0.4">
      <c r="A174" s="68">
        <f>'Weekly Menus'!E14</f>
        <v>0</v>
      </c>
      <c r="B174" s="88"/>
      <c r="C174" s="108">
        <f>'K-12'!B129</f>
        <v>0</v>
      </c>
      <c r="D174" s="90"/>
      <c r="E174" s="91"/>
      <c r="F174" s="92"/>
      <c r="G174" s="69"/>
      <c r="H174" s="70">
        <f>'K-12'!E129+'K-12'!C129</f>
        <v>0</v>
      </c>
      <c r="I174" s="70">
        <f>'K-12'!G129+'K-12'!N129</f>
        <v>0</v>
      </c>
      <c r="J174" s="70">
        <f>'K-12'!I129</f>
        <v>0</v>
      </c>
      <c r="K174" s="70">
        <f>'K-12'!J129</f>
        <v>0</v>
      </c>
      <c r="L174" s="70">
        <f>'K-12'!K129</f>
        <v>0</v>
      </c>
      <c r="M174" s="129" t="str">
        <f>IF('K-12'!I205+'K-12'!J205+'K-12'!K205+'K-12'!M205&gt;=2,'K-12'!L129," ")</f>
        <v xml:space="preserve"> </v>
      </c>
      <c r="N174" s="70">
        <f>'K-12'!M129</f>
        <v>0</v>
      </c>
      <c r="O174" s="70"/>
      <c r="P174" s="71"/>
      <c r="Q174" s="302"/>
      <c r="R174" s="302"/>
      <c r="S174" s="303"/>
      <c r="T174" s="304"/>
      <c r="U174" s="302"/>
      <c r="V174" s="303"/>
      <c r="W174" s="305"/>
      <c r="X174" s="306"/>
      <c r="Y174" s="306"/>
      <c r="Z174" s="307"/>
    </row>
    <row r="175" spans="1:26" s="29" customFormat="1" ht="24" customHeight="1" x14ac:dyDescent="0.4">
      <c r="A175" s="68">
        <f>'Weekly Menus'!E15</f>
        <v>0</v>
      </c>
      <c r="B175" s="88"/>
      <c r="C175" s="108">
        <f>'K-12'!B130</f>
        <v>0</v>
      </c>
      <c r="D175" s="90"/>
      <c r="E175" s="91"/>
      <c r="F175" s="92"/>
      <c r="G175" s="69"/>
      <c r="H175" s="70">
        <f>'K-12'!E130+'K-12'!C130</f>
        <v>0</v>
      </c>
      <c r="I175" s="70">
        <f>'K-12'!G130+'K-12'!N130</f>
        <v>0</v>
      </c>
      <c r="J175" s="70">
        <f>'K-12'!I130</f>
        <v>0</v>
      </c>
      <c r="K175" s="70">
        <f>'K-12'!J130</f>
        <v>0</v>
      </c>
      <c r="L175" s="70">
        <f>'K-12'!K130</f>
        <v>0</v>
      </c>
      <c r="M175" s="129" t="str">
        <f>IF('K-12'!I205+'K-12'!J205+'K-12'!K205+'K-12'!M205&gt;=2,'K-12'!L130," ")</f>
        <v xml:space="preserve"> </v>
      </c>
      <c r="N175" s="70">
        <f>'K-12'!M130</f>
        <v>0</v>
      </c>
      <c r="O175" s="70"/>
      <c r="P175" s="71"/>
      <c r="Q175" s="302"/>
      <c r="R175" s="302"/>
      <c r="S175" s="303"/>
      <c r="T175" s="304"/>
      <c r="U175" s="302"/>
      <c r="V175" s="303"/>
      <c r="W175" s="305"/>
      <c r="X175" s="306"/>
      <c r="Y175" s="306"/>
      <c r="Z175" s="307"/>
    </row>
    <row r="176" spans="1:26" s="29" customFormat="1" ht="24" customHeight="1" x14ac:dyDescent="0.4">
      <c r="A176" s="68">
        <f>'Weekly Menus'!E16</f>
        <v>0</v>
      </c>
      <c r="B176" s="88"/>
      <c r="C176" s="108">
        <f>'K-12'!B131</f>
        <v>0</v>
      </c>
      <c r="D176" s="90"/>
      <c r="E176" s="91"/>
      <c r="F176" s="92"/>
      <c r="G176" s="69"/>
      <c r="H176" s="70">
        <f>'K-12'!E131+'K-12'!C131</f>
        <v>0</v>
      </c>
      <c r="I176" s="70">
        <f>'K-12'!G131+'K-12'!N131</f>
        <v>0</v>
      </c>
      <c r="J176" s="70">
        <f>'K-12'!I131</f>
        <v>0</v>
      </c>
      <c r="K176" s="70">
        <f>'K-12'!J131</f>
        <v>0</v>
      </c>
      <c r="L176" s="70">
        <f>'K-12'!K131</f>
        <v>0</v>
      </c>
      <c r="M176" s="129" t="str">
        <f>IF('K-12'!I205+'K-12'!J205+'K-12'!K205+'K-12'!M205&gt;=2,'K-12'!L131," ")</f>
        <v xml:space="preserve"> </v>
      </c>
      <c r="N176" s="70">
        <f>'K-12'!M131</f>
        <v>0</v>
      </c>
      <c r="O176" s="70"/>
      <c r="P176" s="71"/>
      <c r="Q176" s="302"/>
      <c r="R176" s="302"/>
      <c r="S176" s="303"/>
      <c r="T176" s="304"/>
      <c r="U176" s="302"/>
      <c r="V176" s="303"/>
      <c r="W176" s="305"/>
      <c r="X176" s="306"/>
      <c r="Y176" s="306"/>
      <c r="Z176" s="307"/>
    </row>
    <row r="177" spans="1:26" s="29" customFormat="1" ht="24" customHeight="1" x14ac:dyDescent="0.4">
      <c r="A177" s="68">
        <f>'Weekly Menus'!E17</f>
        <v>0</v>
      </c>
      <c r="B177" s="88"/>
      <c r="C177" s="108">
        <f>'K-12'!B132</f>
        <v>0</v>
      </c>
      <c r="D177" s="90"/>
      <c r="E177" s="91"/>
      <c r="F177" s="92"/>
      <c r="G177" s="69"/>
      <c r="H177" s="70">
        <f>'K-12'!E132+'K-12'!C132</f>
        <v>0</v>
      </c>
      <c r="I177" s="70">
        <f>'K-12'!G132+'K-12'!N132</f>
        <v>0</v>
      </c>
      <c r="J177" s="70">
        <f>'K-12'!I132</f>
        <v>0</v>
      </c>
      <c r="K177" s="70">
        <f>'K-12'!J132</f>
        <v>0</v>
      </c>
      <c r="L177" s="70">
        <f>'K-12'!K132</f>
        <v>0</v>
      </c>
      <c r="M177" s="129" t="str">
        <f>IF('K-12'!I205+'K-12'!J205+'K-12'!K205+'K-12'!M205&gt;=2,'K-12'!L132," ")</f>
        <v xml:space="preserve"> </v>
      </c>
      <c r="N177" s="70">
        <f>'K-12'!M132</f>
        <v>0</v>
      </c>
      <c r="O177" s="70"/>
      <c r="P177" s="71"/>
      <c r="Q177" s="302"/>
      <c r="R177" s="302"/>
      <c r="S177" s="303"/>
      <c r="T177" s="304"/>
      <c r="U177" s="302"/>
      <c r="V177" s="303"/>
      <c r="W177" s="323"/>
      <c r="X177" s="323"/>
      <c r="Y177" s="323"/>
      <c r="Z177" s="324"/>
    </row>
    <row r="178" spans="1:26" s="29" customFormat="1" ht="24" customHeight="1" x14ac:dyDescent="0.4">
      <c r="A178" s="68">
        <f>'Weekly Menus'!E18</f>
        <v>0</v>
      </c>
      <c r="B178" s="88"/>
      <c r="C178" s="108">
        <f>'K-12'!B133</f>
        <v>0</v>
      </c>
      <c r="D178" s="90"/>
      <c r="E178" s="91"/>
      <c r="F178" s="92"/>
      <c r="G178" s="69"/>
      <c r="H178" s="70">
        <f>'K-12'!E133+'K-12'!C133</f>
        <v>0</v>
      </c>
      <c r="I178" s="70">
        <f>'K-12'!G133+'K-12'!N133</f>
        <v>0</v>
      </c>
      <c r="J178" s="70">
        <f>'K-12'!I133</f>
        <v>0</v>
      </c>
      <c r="K178" s="70">
        <f>'K-12'!J133</f>
        <v>0</v>
      </c>
      <c r="L178" s="70">
        <f>'K-12'!K133</f>
        <v>0</v>
      </c>
      <c r="M178" s="129" t="str">
        <f>IF('K-12'!I205+'K-12'!J205+'K-12'!K205+'K-12'!M205&gt;=2,'K-12'!L133," ")</f>
        <v xml:space="preserve"> </v>
      </c>
      <c r="N178" s="70">
        <f>'K-12'!M133</f>
        <v>0</v>
      </c>
      <c r="O178" s="70"/>
      <c r="P178" s="71"/>
      <c r="Q178" s="302"/>
      <c r="R178" s="302"/>
      <c r="S178" s="303"/>
      <c r="T178" s="304"/>
      <c r="U178" s="302"/>
      <c r="V178" s="303"/>
      <c r="W178" s="323"/>
      <c r="X178" s="323"/>
      <c r="Y178" s="323"/>
      <c r="Z178" s="324"/>
    </row>
    <row r="179" spans="1:26" s="29" customFormat="1" ht="24" customHeight="1" x14ac:dyDescent="0.4">
      <c r="A179" s="68">
        <f>'Weekly Menus'!E19</f>
        <v>0</v>
      </c>
      <c r="B179" s="88"/>
      <c r="C179" s="108">
        <f>'K-12'!B134</f>
        <v>0</v>
      </c>
      <c r="D179" s="90"/>
      <c r="E179" s="91"/>
      <c r="F179" s="92"/>
      <c r="G179" s="69"/>
      <c r="H179" s="70">
        <f>'K-12'!E134+'K-12'!C134</f>
        <v>0</v>
      </c>
      <c r="I179" s="70">
        <f>'K-12'!G134+'K-12'!N134</f>
        <v>0</v>
      </c>
      <c r="J179" s="70">
        <f>'K-12'!I134</f>
        <v>0</v>
      </c>
      <c r="K179" s="70">
        <f>'K-12'!J134</f>
        <v>0</v>
      </c>
      <c r="L179" s="70">
        <f>'K-12'!K134</f>
        <v>0</v>
      </c>
      <c r="M179" s="129" t="str">
        <f>IF('K-12'!I205+'K-12'!J205+'K-12'!K205+'K-12'!M205&gt;=2,'K-12'!L134," ")</f>
        <v xml:space="preserve"> </v>
      </c>
      <c r="N179" s="70">
        <f>'K-12'!M134</f>
        <v>0</v>
      </c>
      <c r="O179" s="70"/>
      <c r="P179" s="71"/>
      <c r="Q179" s="302"/>
      <c r="R179" s="302"/>
      <c r="S179" s="303"/>
      <c r="T179" s="304"/>
      <c r="U179" s="302"/>
      <c r="V179" s="303"/>
      <c r="W179" s="323"/>
      <c r="X179" s="323"/>
      <c r="Y179" s="323"/>
      <c r="Z179" s="324"/>
    </row>
    <row r="180" spans="1:26" s="29" customFormat="1" ht="24" customHeight="1" x14ac:dyDescent="0.4">
      <c r="A180" s="68">
        <f>'Weekly Menus'!E20</f>
        <v>0</v>
      </c>
      <c r="B180" s="88"/>
      <c r="C180" s="108">
        <f>'K-12'!B135</f>
        <v>0</v>
      </c>
      <c r="D180" s="90"/>
      <c r="E180" s="91"/>
      <c r="F180" s="92"/>
      <c r="G180" s="69"/>
      <c r="H180" s="70">
        <f>'K-12'!E135+'K-12'!C135</f>
        <v>0</v>
      </c>
      <c r="I180" s="70">
        <f>'K-12'!G135+'K-12'!N135</f>
        <v>0</v>
      </c>
      <c r="J180" s="70">
        <f>'K-12'!I135</f>
        <v>0</v>
      </c>
      <c r="K180" s="70">
        <f>'K-12'!J135</f>
        <v>0</v>
      </c>
      <c r="L180" s="70">
        <f>'K-12'!K135</f>
        <v>0</v>
      </c>
      <c r="M180" s="129" t="str">
        <f>IF('K-12'!I205+'K-12'!J205+'K-12'!K205+'K-12'!M205&gt;=2,'K-12'!L135," ")</f>
        <v xml:space="preserve"> </v>
      </c>
      <c r="N180" s="70">
        <f>'K-12'!M135</f>
        <v>0</v>
      </c>
      <c r="O180" s="70"/>
      <c r="P180" s="71"/>
      <c r="Q180" s="302"/>
      <c r="R180" s="302"/>
      <c r="S180" s="303"/>
      <c r="T180" s="304"/>
      <c r="U180" s="302"/>
      <c r="V180" s="303"/>
      <c r="W180" s="323"/>
      <c r="X180" s="323"/>
      <c r="Y180" s="323"/>
      <c r="Z180" s="324"/>
    </row>
    <row r="181" spans="1:26" s="29" customFormat="1" ht="24" customHeight="1" x14ac:dyDescent="0.4">
      <c r="A181" s="68">
        <f>'Weekly Menus'!E21</f>
        <v>0</v>
      </c>
      <c r="B181" s="88"/>
      <c r="C181" s="108">
        <f>'K-12'!B136</f>
        <v>0</v>
      </c>
      <c r="D181" s="90"/>
      <c r="E181" s="91"/>
      <c r="F181" s="92"/>
      <c r="G181" s="69"/>
      <c r="H181" s="70">
        <f>'K-12'!E136+'K-12'!C136</f>
        <v>0</v>
      </c>
      <c r="I181" s="70">
        <f>'K-12'!G136+'K-12'!N136</f>
        <v>0</v>
      </c>
      <c r="J181" s="70">
        <f>'K-12'!I136</f>
        <v>0</v>
      </c>
      <c r="K181" s="70">
        <f>'K-12'!J136</f>
        <v>0</v>
      </c>
      <c r="L181" s="70">
        <f>'K-12'!K136</f>
        <v>0</v>
      </c>
      <c r="M181" s="129" t="str">
        <f>IF('K-12'!I205+'K-12'!J205+'K-12'!K205+'K-12'!M205&gt;=2,'K-12'!L136," ")</f>
        <v xml:space="preserve"> </v>
      </c>
      <c r="N181" s="70">
        <f>'K-12'!M136</f>
        <v>0</v>
      </c>
      <c r="O181" s="70"/>
      <c r="P181" s="71"/>
      <c r="Q181" s="302"/>
      <c r="R181" s="302"/>
      <c r="S181" s="303"/>
      <c r="T181" s="304"/>
      <c r="U181" s="302"/>
      <c r="V181" s="303"/>
      <c r="W181" s="323"/>
      <c r="X181" s="323"/>
      <c r="Y181" s="323"/>
      <c r="Z181" s="324"/>
    </row>
    <row r="182" spans="1:26" s="29" customFormat="1" ht="24" customHeight="1" x14ac:dyDescent="0.4">
      <c r="A182" s="68">
        <f>'Weekly Menus'!E22</f>
        <v>0</v>
      </c>
      <c r="B182" s="88"/>
      <c r="C182" s="108">
        <f>'K-12'!B137</f>
        <v>0</v>
      </c>
      <c r="D182" s="90"/>
      <c r="E182" s="91"/>
      <c r="F182" s="92"/>
      <c r="G182" s="69"/>
      <c r="H182" s="70">
        <f>'K-12'!E137+'K-12'!C137</f>
        <v>0</v>
      </c>
      <c r="I182" s="70">
        <f>'K-12'!G137+'K-12'!N137</f>
        <v>0</v>
      </c>
      <c r="J182" s="70">
        <f>'K-12'!I137</f>
        <v>0</v>
      </c>
      <c r="K182" s="70">
        <f>'K-12'!J137</f>
        <v>0</v>
      </c>
      <c r="L182" s="70">
        <f>'K-12'!K137</f>
        <v>0</v>
      </c>
      <c r="M182" s="129" t="str">
        <f>IF('K-12'!I205+'K-12'!J205+'K-12'!K205+'K-12'!M205&gt;=2,'K-12'!L137," ")</f>
        <v xml:space="preserve"> </v>
      </c>
      <c r="N182" s="70">
        <f>'K-12'!M137</f>
        <v>0</v>
      </c>
      <c r="O182" s="70"/>
      <c r="P182" s="71"/>
      <c r="Q182" s="302"/>
      <c r="R182" s="302"/>
      <c r="S182" s="303"/>
      <c r="T182" s="304"/>
      <c r="U182" s="302"/>
      <c r="V182" s="303"/>
      <c r="W182" s="323"/>
      <c r="X182" s="323"/>
      <c r="Y182" s="323"/>
      <c r="Z182" s="324"/>
    </row>
    <row r="183" spans="1:26" s="29" customFormat="1" ht="24" customHeight="1" x14ac:dyDescent="0.4">
      <c r="A183" s="68">
        <f>'Weekly Menus'!E23</f>
        <v>0</v>
      </c>
      <c r="B183" s="88"/>
      <c r="C183" s="108">
        <f>'K-12'!B138</f>
        <v>0</v>
      </c>
      <c r="D183" s="90"/>
      <c r="E183" s="91"/>
      <c r="F183" s="92"/>
      <c r="G183" s="69"/>
      <c r="H183" s="70">
        <f>'K-12'!E138+'K-12'!C138</f>
        <v>0</v>
      </c>
      <c r="I183" s="70">
        <f>'K-12'!G138+'K-12'!N138</f>
        <v>0</v>
      </c>
      <c r="J183" s="70">
        <f>'K-12'!I138</f>
        <v>0</v>
      </c>
      <c r="K183" s="70">
        <f>'K-12'!J138</f>
        <v>0</v>
      </c>
      <c r="L183" s="70">
        <f>'K-12'!K138</f>
        <v>0</v>
      </c>
      <c r="M183" s="129" t="str">
        <f>IF('K-12'!I205+'K-12'!J205+'K-12'!K205+'K-12'!M205&gt;=2,'K-12'!L138," ")</f>
        <v xml:space="preserve"> </v>
      </c>
      <c r="N183" s="70">
        <f>'K-12'!M138</f>
        <v>0</v>
      </c>
      <c r="O183" s="70"/>
      <c r="P183" s="71"/>
      <c r="Q183" s="302"/>
      <c r="R183" s="302"/>
      <c r="S183" s="303"/>
      <c r="T183" s="304"/>
      <c r="U183" s="302"/>
      <c r="V183" s="303"/>
      <c r="W183" s="323"/>
      <c r="X183" s="323"/>
      <c r="Y183" s="323"/>
      <c r="Z183" s="324"/>
    </row>
    <row r="184" spans="1:26" s="29" customFormat="1" ht="24" customHeight="1" x14ac:dyDescent="0.4">
      <c r="A184" s="68">
        <f>'Weekly Menus'!E24</f>
        <v>0</v>
      </c>
      <c r="B184" s="88"/>
      <c r="C184" s="108">
        <f>'K-12'!B139</f>
        <v>0</v>
      </c>
      <c r="D184" s="90"/>
      <c r="E184" s="91"/>
      <c r="F184" s="92"/>
      <c r="G184" s="69"/>
      <c r="H184" s="70">
        <f>'K-12'!E139+'K-12'!C139</f>
        <v>0</v>
      </c>
      <c r="I184" s="70">
        <f>'K-12'!G139+'K-12'!N139</f>
        <v>0</v>
      </c>
      <c r="J184" s="70">
        <f>'K-12'!I139</f>
        <v>0</v>
      </c>
      <c r="K184" s="70">
        <f>'K-12'!J139</f>
        <v>0</v>
      </c>
      <c r="L184" s="70">
        <f>'K-12'!K139</f>
        <v>0</v>
      </c>
      <c r="M184" s="129" t="str">
        <f>IF('K-12'!I205+'K-12'!J205+'K-12'!K205+'K-12'!M205&gt;=2,'K-12'!L139," ")</f>
        <v xml:space="preserve"> </v>
      </c>
      <c r="N184" s="70">
        <f>'K-12'!M139</f>
        <v>0</v>
      </c>
      <c r="O184" s="70"/>
      <c r="P184" s="71"/>
      <c r="Q184" s="302"/>
      <c r="R184" s="302"/>
      <c r="S184" s="303"/>
      <c r="T184" s="304"/>
      <c r="U184" s="302"/>
      <c r="V184" s="303"/>
      <c r="W184" s="323"/>
      <c r="X184" s="323"/>
      <c r="Y184" s="323"/>
      <c r="Z184" s="324"/>
    </row>
    <row r="185" spans="1:26" ht="24" customHeight="1" x14ac:dyDescent="0.4">
      <c r="A185" s="68">
        <f>'Weekly Menus'!E25</f>
        <v>0</v>
      </c>
      <c r="B185" s="88"/>
      <c r="C185" s="108">
        <f>'K-12'!B140</f>
        <v>0</v>
      </c>
      <c r="D185" s="90"/>
      <c r="E185" s="91"/>
      <c r="F185" s="92"/>
      <c r="G185" s="69"/>
      <c r="H185" s="70">
        <f>'K-12'!E140+'K-12'!C140</f>
        <v>0</v>
      </c>
      <c r="I185" s="70">
        <f>'K-12'!G140+'K-12'!N140</f>
        <v>0</v>
      </c>
      <c r="J185" s="70">
        <f>'K-12'!I140</f>
        <v>0</v>
      </c>
      <c r="K185" s="70">
        <f>'K-12'!J140</f>
        <v>0</v>
      </c>
      <c r="L185" s="70">
        <f>'K-12'!K140</f>
        <v>0</v>
      </c>
      <c r="M185" s="129" t="str">
        <f>IF('K-12'!I205+'K-12'!J205+'K-12'!K205+'K-12'!M205&gt;=2,'K-12'!L140," ")</f>
        <v xml:space="preserve"> </v>
      </c>
      <c r="N185" s="70">
        <f>'K-12'!M140</f>
        <v>0</v>
      </c>
      <c r="O185" s="70"/>
      <c r="P185" s="71"/>
      <c r="Q185" s="302"/>
      <c r="R185" s="302"/>
      <c r="S185" s="303"/>
      <c r="T185" s="304"/>
      <c r="U185" s="302"/>
      <c r="V185" s="303"/>
      <c r="W185" s="323"/>
      <c r="X185" s="323"/>
      <c r="Y185" s="323"/>
      <c r="Z185" s="324"/>
    </row>
    <row r="186" spans="1:26" ht="24" customHeight="1" thickBot="1" x14ac:dyDescent="0.45">
      <c r="A186" s="76">
        <f>'Weekly Menus'!E26</f>
        <v>0</v>
      </c>
      <c r="B186" s="89"/>
      <c r="C186" s="114">
        <f>'K-12'!B141</f>
        <v>0</v>
      </c>
      <c r="D186" s="93"/>
      <c r="E186" s="94"/>
      <c r="F186" s="95"/>
      <c r="G186" s="183"/>
      <c r="H186" s="184">
        <f>'K-12'!E141+'K-12'!C141</f>
        <v>0</v>
      </c>
      <c r="I186" s="184">
        <f>'K-12'!G141+'K-12'!N141</f>
        <v>0</v>
      </c>
      <c r="J186" s="184">
        <f>'K-12'!I141</f>
        <v>0</v>
      </c>
      <c r="K186" s="184">
        <f>'K-12'!J141</f>
        <v>0</v>
      </c>
      <c r="L186" s="184">
        <f>'K-12'!K141</f>
        <v>0</v>
      </c>
      <c r="M186" s="188" t="str">
        <f>IF('K-12'!I205+'K-12'!J205+'K-12'!K205+'K-12'!M205&gt;=2,'K-12'!L141," ")</f>
        <v xml:space="preserve"> </v>
      </c>
      <c r="N186" s="184">
        <f>'K-12'!M141</f>
        <v>0</v>
      </c>
      <c r="O186" s="184"/>
      <c r="P186" s="185"/>
      <c r="Q186" s="340"/>
      <c r="R186" s="340"/>
      <c r="S186" s="341"/>
      <c r="T186" s="342"/>
      <c r="U186" s="340"/>
      <c r="V186" s="341"/>
      <c r="W186" s="343"/>
      <c r="X186" s="343"/>
      <c r="Y186" s="343"/>
      <c r="Z186" s="344"/>
    </row>
    <row r="187" spans="1:26" ht="24" customHeight="1" x14ac:dyDescent="0.4">
      <c r="A187" s="325" t="s">
        <v>45</v>
      </c>
      <c r="B187" s="326"/>
      <c r="C187" s="326"/>
      <c r="D187" s="326"/>
      <c r="E187" s="326"/>
      <c r="F187" s="326"/>
      <c r="G187" s="186">
        <f>FLOOR(SUM(G167:G186), 0.25)</f>
        <v>0</v>
      </c>
      <c r="H187" s="186">
        <f>FLOOR(SUM(H167:H186), 0.25)</f>
        <v>0</v>
      </c>
      <c r="I187" s="186">
        <f>FLOOR(SUM(I167:I186), 0.125)</f>
        <v>0</v>
      </c>
      <c r="J187" s="186">
        <f t="shared" ref="J187:P187" si="8">FLOOR(SUM(J167:J186), 0.125)</f>
        <v>0</v>
      </c>
      <c r="K187" s="186">
        <f t="shared" si="8"/>
        <v>0</v>
      </c>
      <c r="L187" s="186">
        <f t="shared" si="8"/>
        <v>0</v>
      </c>
      <c r="M187" s="186">
        <f t="shared" si="8"/>
        <v>0</v>
      </c>
      <c r="N187" s="186">
        <f t="shared" si="8"/>
        <v>0</v>
      </c>
      <c r="O187" s="186">
        <f t="shared" si="8"/>
        <v>0</v>
      </c>
      <c r="P187" s="187">
        <f t="shared" si="8"/>
        <v>0</v>
      </c>
      <c r="Q187" s="327" t="s">
        <v>49</v>
      </c>
      <c r="R187" s="328"/>
      <c r="S187" s="328"/>
      <c r="T187" s="328"/>
      <c r="U187" s="328"/>
      <c r="V187" s="328"/>
      <c r="W187" s="328"/>
      <c r="X187" s="328"/>
      <c r="Y187" s="328"/>
      <c r="Z187" s="329"/>
    </row>
    <row r="188" spans="1:26" ht="24" customHeight="1" x14ac:dyDescent="0.4">
      <c r="A188" s="336" t="s">
        <v>44</v>
      </c>
      <c r="B188" s="337"/>
      <c r="C188" s="337"/>
      <c r="D188" s="337"/>
      <c r="E188" s="337"/>
      <c r="F188" s="337"/>
      <c r="G188" s="30"/>
      <c r="H188" s="30"/>
      <c r="I188" s="30"/>
      <c r="J188" s="30"/>
      <c r="K188" s="30"/>
      <c r="L188" s="30"/>
      <c r="M188" s="30"/>
      <c r="N188" s="30"/>
      <c r="O188" s="30"/>
      <c r="P188" s="113"/>
      <c r="Q188" s="330"/>
      <c r="R188" s="331"/>
      <c r="S188" s="331"/>
      <c r="T188" s="331"/>
      <c r="U188" s="331"/>
      <c r="V188" s="331"/>
      <c r="W188" s="331"/>
      <c r="X188" s="331"/>
      <c r="Y188" s="331"/>
      <c r="Z188" s="332"/>
    </row>
    <row r="189" spans="1:26" ht="24" customHeight="1" thickBot="1" x14ac:dyDescent="0.45">
      <c r="A189" s="338" t="s">
        <v>56</v>
      </c>
      <c r="B189" s="339"/>
      <c r="C189" s="339"/>
      <c r="D189" s="339"/>
      <c r="E189" s="339"/>
      <c r="F189" s="339"/>
      <c r="G189" s="72">
        <f>SUM(G35,G73,G111,G149,G187)</f>
        <v>0</v>
      </c>
      <c r="H189" s="72">
        <f t="shared" ref="H189:P189" si="9">SUM(H35,H73,H111,H149,H187)</f>
        <v>0</v>
      </c>
      <c r="I189" s="72">
        <f t="shared" si="9"/>
        <v>0</v>
      </c>
      <c r="J189" s="72">
        <f t="shared" si="9"/>
        <v>0</v>
      </c>
      <c r="K189" s="72">
        <f t="shared" si="9"/>
        <v>0</v>
      </c>
      <c r="L189" s="72">
        <f t="shared" si="9"/>
        <v>0</v>
      </c>
      <c r="M189" s="72">
        <f t="shared" si="9"/>
        <v>0</v>
      </c>
      <c r="N189" s="72">
        <f t="shared" si="9"/>
        <v>0</v>
      </c>
      <c r="O189" s="72">
        <f t="shared" si="9"/>
        <v>0</v>
      </c>
      <c r="P189" s="73">
        <f t="shared" si="9"/>
        <v>0</v>
      </c>
      <c r="Q189" s="333"/>
      <c r="R189" s="334"/>
      <c r="S189" s="334"/>
      <c r="T189" s="334"/>
      <c r="U189" s="334"/>
      <c r="V189" s="334"/>
      <c r="W189" s="334"/>
      <c r="X189" s="334"/>
      <c r="Y189" s="334"/>
      <c r="Z189" s="335"/>
    </row>
    <row r="191" spans="1:26" s="29" customFormat="1" ht="15" customHeight="1" thickBot="1" x14ac:dyDescent="0.45">
      <c r="A191" s="81"/>
      <c r="B191" s="82"/>
      <c r="C191" s="82"/>
      <c r="D191" s="83"/>
      <c r="E191" s="83"/>
      <c r="F191" s="81"/>
      <c r="G191" s="81"/>
      <c r="H191" s="82"/>
      <c r="I191" s="83"/>
      <c r="J191" s="83"/>
      <c r="K191" s="83"/>
      <c r="L191" s="60"/>
      <c r="M191" s="80"/>
      <c r="N191" s="80"/>
      <c r="O191" s="80"/>
      <c r="P191" s="80"/>
      <c r="Q191" s="80"/>
      <c r="R191" s="80"/>
      <c r="S191" s="80"/>
      <c r="T191" s="80"/>
      <c r="U191" s="80"/>
      <c r="V191" s="80"/>
      <c r="W191" s="80"/>
      <c r="X191" s="80"/>
      <c r="Y191" s="80"/>
      <c r="Z191" s="80"/>
    </row>
    <row r="192" spans="1:26" s="29" customFormat="1" ht="24.75" customHeight="1" x14ac:dyDescent="0.4">
      <c r="A192" s="350" t="s">
        <v>82</v>
      </c>
      <c r="B192" s="351"/>
      <c r="C192" s="351"/>
      <c r="D192" s="351"/>
      <c r="E192" s="351"/>
      <c r="F192" s="351"/>
      <c r="G192" s="351"/>
      <c r="H192" s="351"/>
      <c r="I192" s="351"/>
      <c r="J192" s="351"/>
      <c r="K192" s="351"/>
      <c r="L192" s="351"/>
      <c r="M192" s="351"/>
      <c r="N192" s="351"/>
      <c r="O192" s="351"/>
      <c r="P192" s="351"/>
      <c r="Q192" s="351"/>
      <c r="R192" s="351"/>
      <c r="S192" s="351"/>
      <c r="T192" s="351"/>
      <c r="U192" s="351"/>
      <c r="V192" s="351"/>
      <c r="W192" s="351"/>
      <c r="X192" s="351"/>
      <c r="Y192" s="351"/>
      <c r="Z192" s="352"/>
    </row>
    <row r="193" spans="1:26" s="29" customFormat="1" ht="15" customHeight="1" x14ac:dyDescent="0.4">
      <c r="A193" s="42"/>
      <c r="B193" s="43"/>
      <c r="C193" s="43"/>
      <c r="D193" s="43"/>
      <c r="E193" s="43"/>
      <c r="F193" s="43"/>
      <c r="G193" s="43"/>
      <c r="H193" s="43"/>
      <c r="I193" s="43"/>
      <c r="J193" s="43"/>
      <c r="K193" s="43"/>
      <c r="L193" s="43"/>
      <c r="M193" s="43"/>
      <c r="N193" s="44"/>
      <c r="O193" s="44"/>
      <c r="P193" s="44"/>
      <c r="Q193" s="45"/>
      <c r="R193" s="45"/>
      <c r="S193" s="45"/>
      <c r="T193" s="45"/>
      <c r="U193" s="45"/>
      <c r="V193" s="45"/>
      <c r="W193" s="45"/>
      <c r="X193" s="45"/>
      <c r="Y193" s="45"/>
      <c r="Z193" s="46"/>
    </row>
    <row r="194" spans="1:26" s="29" customFormat="1" ht="15" customHeight="1" x14ac:dyDescent="0.4">
      <c r="A194" s="47" t="s">
        <v>54</v>
      </c>
      <c r="B194" s="85" t="s">
        <v>74</v>
      </c>
      <c r="C194" s="86"/>
      <c r="D194" s="87"/>
      <c r="E194" s="86"/>
      <c r="F194" s="49"/>
      <c r="G194" s="50"/>
      <c r="H194" s="50"/>
      <c r="I194" s="50"/>
      <c r="J194" s="50"/>
      <c r="K194" s="43"/>
      <c r="L194" s="43"/>
      <c r="M194" s="43"/>
      <c r="N194" s="44"/>
      <c r="O194" s="44"/>
      <c r="P194" s="44"/>
      <c r="Q194" s="50"/>
      <c r="R194" s="50"/>
      <c r="S194" s="50"/>
      <c r="T194" s="50"/>
      <c r="U194" s="50"/>
      <c r="V194" s="50"/>
      <c r="W194" s="50"/>
      <c r="X194" s="50"/>
      <c r="Y194" s="50"/>
      <c r="Z194" s="51"/>
    </row>
    <row r="195" spans="1:26" s="29" customFormat="1" ht="15" customHeight="1" x14ac:dyDescent="0.4">
      <c r="A195" s="47"/>
      <c r="B195" s="86"/>
      <c r="C195" s="86"/>
      <c r="D195" s="49"/>
      <c r="E195" s="49"/>
      <c r="F195" s="49"/>
      <c r="G195" s="49"/>
      <c r="H195" s="48"/>
      <c r="I195" s="49"/>
      <c r="J195" s="43"/>
      <c r="K195" s="43"/>
      <c r="L195" s="43"/>
      <c r="M195" s="43"/>
      <c r="N195" s="44"/>
      <c r="O195" s="44"/>
      <c r="P195" s="44"/>
      <c r="Q195" s="50"/>
      <c r="R195" s="50"/>
      <c r="S195" s="50"/>
      <c r="T195" s="50"/>
      <c r="U195" s="50"/>
      <c r="V195" s="50"/>
      <c r="W195" s="50"/>
      <c r="X195" s="50"/>
      <c r="Y195" s="50"/>
      <c r="Z195" s="51"/>
    </row>
    <row r="196" spans="1:26" s="29" customFormat="1" ht="15" customHeight="1" thickBot="1" x14ac:dyDescent="0.45">
      <c r="A196" s="47" t="s">
        <v>46</v>
      </c>
      <c r="B196" s="86"/>
      <c r="C196" s="86"/>
      <c r="D196" s="86"/>
      <c r="E196" s="49"/>
      <c r="F196" s="49"/>
      <c r="G196" s="49"/>
      <c r="H196" s="48"/>
      <c r="I196" s="49"/>
      <c r="J196" s="43"/>
      <c r="K196" s="43"/>
      <c r="L196" s="43"/>
      <c r="M196" s="43"/>
      <c r="N196" s="44"/>
      <c r="O196" s="44"/>
      <c r="P196" s="44"/>
      <c r="Q196" s="50"/>
      <c r="R196" s="50"/>
      <c r="S196" s="50"/>
      <c r="T196" s="50"/>
      <c r="U196" s="50"/>
      <c r="V196" s="50"/>
      <c r="W196" s="50"/>
      <c r="X196" s="50"/>
      <c r="Y196" s="50"/>
      <c r="Z196" s="51"/>
    </row>
    <row r="197" spans="1:26" s="29" customFormat="1" ht="15" customHeight="1" thickBot="1" x14ac:dyDescent="0.45">
      <c r="A197" s="47"/>
      <c r="B197" s="86"/>
      <c r="C197" s="86"/>
      <c r="D197" s="49"/>
      <c r="E197" s="239" t="s">
        <v>41</v>
      </c>
      <c r="F197" s="240"/>
      <c r="G197" s="240"/>
      <c r="H197" s="240"/>
      <c r="I197" s="240"/>
      <c r="J197" s="240"/>
      <c r="K197" s="240"/>
      <c r="L197" s="240"/>
      <c r="M197" s="241"/>
      <c r="N197" s="43"/>
      <c r="O197" s="43"/>
      <c r="P197" s="242" t="s">
        <v>43</v>
      </c>
      <c r="Q197" s="243"/>
      <c r="R197" s="243"/>
      <c r="S197" s="243"/>
      <c r="T197" s="243"/>
      <c r="U197" s="243"/>
      <c r="V197" s="243"/>
      <c r="W197" s="243"/>
      <c r="X197" s="244"/>
      <c r="Y197" s="50"/>
      <c r="Z197" s="51"/>
    </row>
    <row r="198" spans="1:26" s="29" customFormat="1" ht="15" customHeight="1" x14ac:dyDescent="0.45">
      <c r="A198" s="99" t="s">
        <v>47</v>
      </c>
      <c r="B198" s="100"/>
      <c r="C198" s="100"/>
      <c r="D198" s="102"/>
      <c r="E198" s="245"/>
      <c r="F198" s="246"/>
      <c r="G198" s="246"/>
      <c r="H198" s="249" t="s">
        <v>40</v>
      </c>
      <c r="I198" s="249"/>
      <c r="J198" s="251" t="s">
        <v>19</v>
      </c>
      <c r="K198" s="251"/>
      <c r="L198" s="251" t="s">
        <v>20</v>
      </c>
      <c r="M198" s="253"/>
      <c r="N198" s="53"/>
      <c r="O198" s="54"/>
      <c r="P198" s="255"/>
      <c r="Q198" s="256"/>
      <c r="R198" s="257"/>
      <c r="S198" s="261" t="s">
        <v>42</v>
      </c>
      <c r="T198" s="261"/>
      <c r="U198" s="261" t="s">
        <v>19</v>
      </c>
      <c r="V198" s="261"/>
      <c r="W198" s="261" t="s">
        <v>20</v>
      </c>
      <c r="X198" s="263"/>
      <c r="Y198" s="50"/>
      <c r="Z198" s="51"/>
    </row>
    <row r="199" spans="1:26" s="29" customFormat="1" ht="15" customHeight="1" x14ac:dyDescent="0.45">
      <c r="A199" s="99" t="s">
        <v>48</v>
      </c>
      <c r="B199" s="100"/>
      <c r="C199" s="100"/>
      <c r="D199" s="102"/>
      <c r="E199" s="247"/>
      <c r="F199" s="248"/>
      <c r="G199" s="248"/>
      <c r="H199" s="250"/>
      <c r="I199" s="250"/>
      <c r="J199" s="252"/>
      <c r="K199" s="252"/>
      <c r="L199" s="252"/>
      <c r="M199" s="254"/>
      <c r="N199" s="55"/>
      <c r="O199" s="55"/>
      <c r="P199" s="258"/>
      <c r="Q199" s="259"/>
      <c r="R199" s="260"/>
      <c r="S199" s="262"/>
      <c r="T199" s="262"/>
      <c r="U199" s="262"/>
      <c r="V199" s="262"/>
      <c r="W199" s="262"/>
      <c r="X199" s="264"/>
      <c r="Y199" s="50"/>
      <c r="Z199" s="51"/>
    </row>
    <row r="200" spans="1:26" s="29" customFormat="1" ht="15" customHeight="1" x14ac:dyDescent="0.4">
      <c r="A200" s="101"/>
      <c r="B200" s="86"/>
      <c r="C200" s="86"/>
      <c r="D200" s="86"/>
      <c r="E200" s="265" t="s">
        <v>37</v>
      </c>
      <c r="F200" s="266"/>
      <c r="G200" s="266"/>
      <c r="H200" s="267" t="s">
        <v>62</v>
      </c>
      <c r="I200" s="267"/>
      <c r="J200" s="267"/>
      <c r="K200" s="267"/>
      <c r="L200" s="345"/>
      <c r="M200" s="346"/>
      <c r="N200" s="55"/>
      <c r="O200" s="55"/>
      <c r="P200" s="271" t="s">
        <v>37</v>
      </c>
      <c r="Q200" s="272"/>
      <c r="R200" s="272"/>
      <c r="S200" s="267" t="s">
        <v>62</v>
      </c>
      <c r="T200" s="267"/>
      <c r="U200" s="267"/>
      <c r="V200" s="267"/>
      <c r="W200" s="345"/>
      <c r="X200" s="346"/>
      <c r="Y200" s="50"/>
      <c r="Z200" s="51"/>
    </row>
    <row r="201" spans="1:26" s="29" customFormat="1" ht="15" customHeight="1" x14ac:dyDescent="0.4">
      <c r="A201" s="103"/>
      <c r="B201" s="104"/>
      <c r="C201" s="104"/>
      <c r="D201" s="104"/>
      <c r="E201" s="265" t="s">
        <v>38</v>
      </c>
      <c r="F201" s="266"/>
      <c r="G201" s="266"/>
      <c r="H201" s="286"/>
      <c r="I201" s="286"/>
      <c r="J201" s="267"/>
      <c r="K201" s="267"/>
      <c r="L201" s="345"/>
      <c r="M201" s="346"/>
      <c r="N201" s="55"/>
      <c r="O201" s="55"/>
      <c r="P201" s="271" t="s">
        <v>38</v>
      </c>
      <c r="Q201" s="272"/>
      <c r="R201" s="272"/>
      <c r="S201" s="286"/>
      <c r="T201" s="286"/>
      <c r="U201" s="267"/>
      <c r="V201" s="267"/>
      <c r="W201" s="345"/>
      <c r="X201" s="346"/>
      <c r="Y201" s="50"/>
      <c r="Z201" s="51"/>
    </row>
    <row r="202" spans="1:26" s="29" customFormat="1" ht="15" customHeight="1" thickBot="1" x14ac:dyDescent="0.45">
      <c r="A202" s="103"/>
      <c r="B202" s="104"/>
      <c r="C202" s="104"/>
      <c r="D202" s="104"/>
      <c r="E202" s="276" t="s">
        <v>39</v>
      </c>
      <c r="F202" s="277"/>
      <c r="G202" s="277"/>
      <c r="H202" s="287"/>
      <c r="I202" s="287"/>
      <c r="J202" s="347"/>
      <c r="K202" s="347"/>
      <c r="L202" s="348"/>
      <c r="M202" s="349"/>
      <c r="N202" s="55"/>
      <c r="O202" s="55"/>
      <c r="P202" s="281" t="s">
        <v>39</v>
      </c>
      <c r="Q202" s="282"/>
      <c r="R202" s="282"/>
      <c r="S202" s="287"/>
      <c r="T202" s="287"/>
      <c r="U202" s="347"/>
      <c r="V202" s="347"/>
      <c r="W202" s="348"/>
      <c r="X202" s="349"/>
      <c r="Y202" s="50"/>
      <c r="Z202" s="51"/>
    </row>
    <row r="203" spans="1:26" s="29" customFormat="1" ht="15" customHeight="1" thickBot="1" x14ac:dyDescent="0.45">
      <c r="A203" s="105"/>
      <c r="B203" s="106"/>
      <c r="C203" s="106"/>
      <c r="D203" s="106"/>
      <c r="E203" s="58"/>
      <c r="F203" s="58"/>
      <c r="G203" s="58"/>
      <c r="H203" s="58"/>
      <c r="I203" s="58"/>
      <c r="J203" s="58"/>
      <c r="K203" s="58"/>
      <c r="L203" s="59"/>
      <c r="M203" s="59"/>
      <c r="N203" s="60"/>
      <c r="O203" s="60"/>
      <c r="P203" s="60"/>
      <c r="Q203" s="50"/>
      <c r="R203" s="50"/>
      <c r="S203" s="50"/>
      <c r="T203" s="50"/>
      <c r="U203" s="50"/>
      <c r="V203" s="50"/>
      <c r="W203" s="50"/>
      <c r="X203" s="50"/>
      <c r="Y203" s="50"/>
      <c r="Z203" s="51"/>
    </row>
    <row r="204" spans="1:26" s="29" customFormat="1" ht="15" customHeight="1" x14ac:dyDescent="0.4">
      <c r="A204" s="308" t="s">
        <v>57</v>
      </c>
      <c r="B204" s="310" t="s">
        <v>21</v>
      </c>
      <c r="C204" s="312" t="s">
        <v>31</v>
      </c>
      <c r="D204" s="314" t="s">
        <v>29</v>
      </c>
      <c r="E204" s="249"/>
      <c r="F204" s="315"/>
      <c r="G204" s="316" t="s">
        <v>32</v>
      </c>
      <c r="H204" s="317"/>
      <c r="I204" s="317"/>
      <c r="J204" s="317"/>
      <c r="K204" s="317"/>
      <c r="L204" s="317"/>
      <c r="M204" s="317"/>
      <c r="N204" s="317"/>
      <c r="O204" s="317"/>
      <c r="P204" s="318"/>
      <c r="Q204" s="319" t="s">
        <v>22</v>
      </c>
      <c r="R204" s="293"/>
      <c r="S204" s="320"/>
      <c r="T204" s="292" t="s">
        <v>23</v>
      </c>
      <c r="U204" s="293"/>
      <c r="V204" s="294"/>
      <c r="W204" s="298" t="s">
        <v>24</v>
      </c>
      <c r="X204" s="249"/>
      <c r="Y204" s="249"/>
      <c r="Z204" s="299"/>
    </row>
    <row r="205" spans="1:26" s="29" customFormat="1" ht="75" customHeight="1" x14ac:dyDescent="0.4">
      <c r="A205" s="309"/>
      <c r="B205" s="311"/>
      <c r="C205" s="313"/>
      <c r="D205" s="61" t="s">
        <v>25</v>
      </c>
      <c r="E205" s="62" t="s">
        <v>26</v>
      </c>
      <c r="F205" s="63" t="s">
        <v>27</v>
      </c>
      <c r="G205" s="64" t="s">
        <v>0</v>
      </c>
      <c r="H205" s="65" t="s">
        <v>1</v>
      </c>
      <c r="I205" s="65" t="s">
        <v>2</v>
      </c>
      <c r="J205" s="66" t="s">
        <v>33</v>
      </c>
      <c r="K205" s="66" t="s">
        <v>34</v>
      </c>
      <c r="L205" s="66" t="s">
        <v>3</v>
      </c>
      <c r="M205" s="66" t="s">
        <v>4</v>
      </c>
      <c r="N205" s="66" t="s">
        <v>5</v>
      </c>
      <c r="O205" s="66" t="s">
        <v>35</v>
      </c>
      <c r="P205" s="67" t="s">
        <v>36</v>
      </c>
      <c r="Q205" s="321"/>
      <c r="R205" s="296"/>
      <c r="S205" s="322"/>
      <c r="T205" s="295"/>
      <c r="U205" s="296"/>
      <c r="V205" s="297"/>
      <c r="W205" s="300"/>
      <c r="X205" s="250"/>
      <c r="Y205" s="250"/>
      <c r="Z205" s="301"/>
    </row>
    <row r="206" spans="1:26" s="29" customFormat="1" ht="24" customHeight="1" x14ac:dyDescent="0.4">
      <c r="A206" s="68">
        <f>'Weekly Menus'!F7</f>
        <v>0</v>
      </c>
      <c r="B206" s="88"/>
      <c r="C206" s="108">
        <f>'K-12'!B151</f>
        <v>0</v>
      </c>
      <c r="D206" s="90"/>
      <c r="E206" s="91"/>
      <c r="F206" s="92"/>
      <c r="G206" s="69"/>
      <c r="H206" s="70">
        <f>'K-12'!E151+'K-12'!C151</f>
        <v>0</v>
      </c>
      <c r="I206" s="70">
        <f>'K-12'!G151+'K-12'!N151</f>
        <v>0</v>
      </c>
      <c r="J206" s="70">
        <f>'K-12'!I151</f>
        <v>0</v>
      </c>
      <c r="K206" s="70">
        <f>'K-12'!J151</f>
        <v>0</v>
      </c>
      <c r="L206" s="70">
        <f>'K-12'!K151</f>
        <v>0</v>
      </c>
      <c r="M206" s="129" t="str">
        <f>IF('K-12'!I205+'K-12'!J205+'K-12'!K205+'K-12'!M205&gt;=2,'K-12'!L151," ")</f>
        <v xml:space="preserve"> </v>
      </c>
      <c r="N206" s="70">
        <f>'K-12'!M151</f>
        <v>0</v>
      </c>
      <c r="O206" s="70"/>
      <c r="P206" s="71"/>
      <c r="Q206" s="302"/>
      <c r="R206" s="302"/>
      <c r="S206" s="303"/>
      <c r="T206" s="304"/>
      <c r="U206" s="302"/>
      <c r="V206" s="303"/>
      <c r="W206" s="305"/>
      <c r="X206" s="306"/>
      <c r="Y206" s="306"/>
      <c r="Z206" s="307"/>
    </row>
    <row r="207" spans="1:26" s="29" customFormat="1" ht="24" customHeight="1" x14ac:dyDescent="0.4">
      <c r="A207" s="68">
        <f>'Weekly Menus'!F8</f>
        <v>0</v>
      </c>
      <c r="B207" s="88"/>
      <c r="C207" s="108">
        <f>'K-12'!B152</f>
        <v>0</v>
      </c>
      <c r="D207" s="90"/>
      <c r="E207" s="91"/>
      <c r="F207" s="92"/>
      <c r="G207" s="69"/>
      <c r="H207" s="70">
        <f>'K-12'!E152+'K-12'!C152</f>
        <v>0</v>
      </c>
      <c r="I207" s="70">
        <f>'K-12'!G152+'K-12'!N152</f>
        <v>0</v>
      </c>
      <c r="J207" s="70">
        <f>'K-12'!I152</f>
        <v>0</v>
      </c>
      <c r="K207" s="70">
        <f>'K-12'!J152</f>
        <v>0</v>
      </c>
      <c r="L207" s="70">
        <f>'K-12'!K152</f>
        <v>0</v>
      </c>
      <c r="M207" s="129" t="str">
        <f>IF('K-12'!I205+'K-12'!J205+'K-12'!K205+'K-12'!M205&gt;=2,'K-12'!L152," ")</f>
        <v xml:space="preserve"> </v>
      </c>
      <c r="N207" s="70">
        <f>'K-12'!M152</f>
        <v>0</v>
      </c>
      <c r="O207" s="70"/>
      <c r="P207" s="71"/>
      <c r="Q207" s="302"/>
      <c r="R207" s="302"/>
      <c r="S207" s="303"/>
      <c r="T207" s="304"/>
      <c r="U207" s="302"/>
      <c r="V207" s="303"/>
      <c r="W207" s="305"/>
      <c r="X207" s="306"/>
      <c r="Y207" s="306"/>
      <c r="Z207" s="307"/>
    </row>
    <row r="208" spans="1:26" s="29" customFormat="1" ht="24" customHeight="1" x14ac:dyDescent="0.4">
      <c r="A208" s="68">
        <f>'Weekly Menus'!F9</f>
        <v>0</v>
      </c>
      <c r="B208" s="88"/>
      <c r="C208" s="108">
        <f>'K-12'!B153</f>
        <v>0</v>
      </c>
      <c r="D208" s="90"/>
      <c r="E208" s="91"/>
      <c r="F208" s="92"/>
      <c r="G208" s="69"/>
      <c r="H208" s="70">
        <f>'K-12'!E153+'K-12'!C153</f>
        <v>0</v>
      </c>
      <c r="I208" s="70">
        <f>'K-12'!G153+'K-12'!N153</f>
        <v>0</v>
      </c>
      <c r="J208" s="70">
        <f>'K-12'!I153</f>
        <v>0</v>
      </c>
      <c r="K208" s="70">
        <f>'K-12'!J153</f>
        <v>0</v>
      </c>
      <c r="L208" s="70">
        <f>'K-12'!K153</f>
        <v>0</v>
      </c>
      <c r="M208" s="129" t="str">
        <f>IF('K-12'!I205+'K-12'!J205+'K-12'!K205+'K-12'!M205&gt;=2,'K-12'!L153," ")</f>
        <v xml:space="preserve"> </v>
      </c>
      <c r="N208" s="70">
        <f>'K-12'!M153</f>
        <v>0</v>
      </c>
      <c r="O208" s="70"/>
      <c r="P208" s="71"/>
      <c r="Q208" s="302"/>
      <c r="R208" s="302"/>
      <c r="S208" s="303"/>
      <c r="T208" s="304"/>
      <c r="U208" s="302"/>
      <c r="V208" s="303"/>
      <c r="W208" s="305"/>
      <c r="X208" s="306"/>
      <c r="Y208" s="306"/>
      <c r="Z208" s="307"/>
    </row>
    <row r="209" spans="1:26" s="29" customFormat="1" ht="24" customHeight="1" x14ac:dyDescent="0.4">
      <c r="A209" s="68">
        <f>'Weekly Menus'!F10</f>
        <v>0</v>
      </c>
      <c r="B209" s="88"/>
      <c r="C209" s="108">
        <f>'K-12'!B154</f>
        <v>0</v>
      </c>
      <c r="D209" s="90"/>
      <c r="E209" s="91"/>
      <c r="F209" s="92"/>
      <c r="G209" s="69"/>
      <c r="H209" s="70">
        <f>'K-12'!E154+'K-12'!C154</f>
        <v>0</v>
      </c>
      <c r="I209" s="70">
        <f>'K-12'!G154+'K-12'!N154</f>
        <v>0</v>
      </c>
      <c r="J209" s="70">
        <f>'K-12'!I154</f>
        <v>0</v>
      </c>
      <c r="K209" s="70">
        <f>'K-12'!J154</f>
        <v>0</v>
      </c>
      <c r="L209" s="70">
        <f>'K-12'!K154</f>
        <v>0</v>
      </c>
      <c r="M209" s="129" t="str">
        <f>IF('K-12'!I205+'K-12'!J205+'K-12'!K205+'K-12'!M205&gt;=2,'K-12'!L154," ")</f>
        <v xml:space="preserve"> </v>
      </c>
      <c r="N209" s="70">
        <f>'K-12'!M154</f>
        <v>0</v>
      </c>
      <c r="O209" s="70"/>
      <c r="P209" s="71"/>
      <c r="Q209" s="302"/>
      <c r="R209" s="302"/>
      <c r="S209" s="303"/>
      <c r="T209" s="304"/>
      <c r="U209" s="302"/>
      <c r="V209" s="303"/>
      <c r="W209" s="305"/>
      <c r="X209" s="306"/>
      <c r="Y209" s="306"/>
      <c r="Z209" s="307"/>
    </row>
    <row r="210" spans="1:26" s="29" customFormat="1" ht="24" customHeight="1" x14ac:dyDescent="0.4">
      <c r="A210" s="68">
        <f>'Weekly Menus'!F11</f>
        <v>0</v>
      </c>
      <c r="B210" s="88"/>
      <c r="C210" s="108">
        <f>'K-12'!B155</f>
        <v>0</v>
      </c>
      <c r="D210" s="90"/>
      <c r="E210" s="91"/>
      <c r="F210" s="92"/>
      <c r="G210" s="69"/>
      <c r="H210" s="70">
        <f>'K-12'!E155+'K-12'!C155</f>
        <v>0</v>
      </c>
      <c r="I210" s="70">
        <f>'K-12'!G155+'K-12'!N155</f>
        <v>0</v>
      </c>
      <c r="J210" s="70">
        <f>'K-12'!I155</f>
        <v>0</v>
      </c>
      <c r="K210" s="70">
        <f>'K-12'!J155</f>
        <v>0</v>
      </c>
      <c r="L210" s="70">
        <f>'K-12'!K155</f>
        <v>0</v>
      </c>
      <c r="M210" s="129" t="str">
        <f>IF('K-12'!I205+'K-12'!J205+'K-12'!K205+'K-12'!M205&gt;=2,'K-12'!L155," ")</f>
        <v xml:space="preserve"> </v>
      </c>
      <c r="N210" s="70">
        <f>'K-12'!M155</f>
        <v>0</v>
      </c>
      <c r="O210" s="70"/>
      <c r="P210" s="71"/>
      <c r="Q210" s="302"/>
      <c r="R210" s="302"/>
      <c r="S210" s="303"/>
      <c r="T210" s="304"/>
      <c r="U210" s="302"/>
      <c r="V210" s="303"/>
      <c r="W210" s="305"/>
      <c r="X210" s="306"/>
      <c r="Y210" s="306"/>
      <c r="Z210" s="307"/>
    </row>
    <row r="211" spans="1:26" s="29" customFormat="1" ht="24" customHeight="1" x14ac:dyDescent="0.4">
      <c r="A211" s="68">
        <f>'Weekly Menus'!F12</f>
        <v>0</v>
      </c>
      <c r="B211" s="88"/>
      <c r="C211" s="108">
        <f>'K-12'!B156</f>
        <v>0</v>
      </c>
      <c r="D211" s="90"/>
      <c r="E211" s="91"/>
      <c r="F211" s="92"/>
      <c r="G211" s="69"/>
      <c r="H211" s="70">
        <f>'K-12'!E156+'K-12'!C156</f>
        <v>0</v>
      </c>
      <c r="I211" s="70">
        <f>'K-12'!G156+'K-12'!N156</f>
        <v>0</v>
      </c>
      <c r="J211" s="70">
        <f>'K-12'!I156</f>
        <v>0</v>
      </c>
      <c r="K211" s="70">
        <f>'K-12'!J156</f>
        <v>0</v>
      </c>
      <c r="L211" s="70">
        <f>'K-12'!K156</f>
        <v>0</v>
      </c>
      <c r="M211" s="129" t="str">
        <f>IF('K-12'!I205+'K-12'!J205+'K-12'!K205+'K-12'!M205&gt;=2,'K-12'!L156," ")</f>
        <v xml:space="preserve"> </v>
      </c>
      <c r="N211" s="70">
        <f>'K-12'!M156</f>
        <v>0</v>
      </c>
      <c r="O211" s="70"/>
      <c r="P211" s="71"/>
      <c r="Q211" s="302"/>
      <c r="R211" s="302"/>
      <c r="S211" s="303"/>
      <c r="T211" s="304"/>
      <c r="U211" s="302"/>
      <c r="V211" s="303"/>
      <c r="W211" s="305"/>
      <c r="X211" s="306"/>
      <c r="Y211" s="306"/>
      <c r="Z211" s="307"/>
    </row>
    <row r="212" spans="1:26" s="29" customFormat="1" ht="24" customHeight="1" x14ac:dyDescent="0.4">
      <c r="A212" s="68">
        <f>'Weekly Menus'!F13</f>
        <v>0</v>
      </c>
      <c r="B212" s="88"/>
      <c r="C212" s="108">
        <f>'K-12'!B157</f>
        <v>0</v>
      </c>
      <c r="D212" s="90"/>
      <c r="E212" s="91"/>
      <c r="F212" s="92"/>
      <c r="G212" s="69"/>
      <c r="H212" s="70">
        <f>'K-12'!E157+'K-12'!C157</f>
        <v>0</v>
      </c>
      <c r="I212" s="70">
        <f>'K-12'!G157+'K-12'!N157</f>
        <v>0</v>
      </c>
      <c r="J212" s="70">
        <f>'K-12'!I157</f>
        <v>0</v>
      </c>
      <c r="K212" s="70">
        <f>'K-12'!J157</f>
        <v>0</v>
      </c>
      <c r="L212" s="70">
        <f>'K-12'!K157</f>
        <v>0</v>
      </c>
      <c r="M212" s="129" t="str">
        <f>IF('K-12'!I205+'K-12'!J205+'K-12'!K205+'K-12'!M205&gt;=2,'K-12'!L157," ")</f>
        <v xml:space="preserve"> </v>
      </c>
      <c r="N212" s="70">
        <f>'K-12'!M157</f>
        <v>0</v>
      </c>
      <c r="O212" s="70"/>
      <c r="P212" s="71"/>
      <c r="Q212" s="302"/>
      <c r="R212" s="302"/>
      <c r="S212" s="303"/>
      <c r="T212" s="304"/>
      <c r="U212" s="302"/>
      <c r="V212" s="303"/>
      <c r="W212" s="305"/>
      <c r="X212" s="306"/>
      <c r="Y212" s="306"/>
      <c r="Z212" s="307"/>
    </row>
    <row r="213" spans="1:26" s="29" customFormat="1" ht="24" customHeight="1" x14ac:dyDescent="0.4">
      <c r="A213" s="68">
        <f>'Weekly Menus'!F14</f>
        <v>0</v>
      </c>
      <c r="B213" s="88"/>
      <c r="C213" s="108">
        <f>'K-12'!B158</f>
        <v>0</v>
      </c>
      <c r="D213" s="90"/>
      <c r="E213" s="91"/>
      <c r="F213" s="92"/>
      <c r="G213" s="69"/>
      <c r="H213" s="70">
        <f>'K-12'!E158+'K-12'!C158</f>
        <v>0</v>
      </c>
      <c r="I213" s="70">
        <f>'K-12'!G158+'K-12'!N158</f>
        <v>0</v>
      </c>
      <c r="J213" s="70">
        <f>'K-12'!I158</f>
        <v>0</v>
      </c>
      <c r="K213" s="70">
        <f>'K-12'!J158</f>
        <v>0</v>
      </c>
      <c r="L213" s="70">
        <f>'K-12'!K158</f>
        <v>0</v>
      </c>
      <c r="M213" s="129" t="str">
        <f>IF('K-12'!I205+'K-12'!J205+'K-12'!K205+'K-12'!M205&gt;=2,'K-12'!L158," ")</f>
        <v xml:space="preserve"> </v>
      </c>
      <c r="N213" s="70">
        <f>'K-12'!M158</f>
        <v>0</v>
      </c>
      <c r="O213" s="70"/>
      <c r="P213" s="71"/>
      <c r="Q213" s="302"/>
      <c r="R213" s="302"/>
      <c r="S213" s="303"/>
      <c r="T213" s="304"/>
      <c r="U213" s="302"/>
      <c r="V213" s="303"/>
      <c r="W213" s="305"/>
      <c r="X213" s="306"/>
      <c r="Y213" s="306"/>
      <c r="Z213" s="307"/>
    </row>
    <row r="214" spans="1:26" s="29" customFormat="1" ht="24" customHeight="1" x14ac:dyDescent="0.4">
      <c r="A214" s="68">
        <f>'Weekly Menus'!F15</f>
        <v>0</v>
      </c>
      <c r="B214" s="88"/>
      <c r="C214" s="108">
        <f>'K-12'!B159</f>
        <v>0</v>
      </c>
      <c r="D214" s="90"/>
      <c r="E214" s="91"/>
      <c r="F214" s="92"/>
      <c r="G214" s="69"/>
      <c r="H214" s="70">
        <f>'K-12'!E159+'K-12'!C159</f>
        <v>0</v>
      </c>
      <c r="I214" s="70">
        <f>'K-12'!G159+'K-12'!N159</f>
        <v>0</v>
      </c>
      <c r="J214" s="70">
        <f>'K-12'!I159</f>
        <v>0</v>
      </c>
      <c r="K214" s="70">
        <f>'K-12'!J159</f>
        <v>0</v>
      </c>
      <c r="L214" s="70">
        <f>'K-12'!K159</f>
        <v>0</v>
      </c>
      <c r="M214" s="129" t="str">
        <f>IF('K-12'!I205+'K-12'!J205+'K-12'!K205+'K-12'!M205&gt;=2,'K-12'!L159," ")</f>
        <v xml:space="preserve"> </v>
      </c>
      <c r="N214" s="70">
        <f>'K-12'!M159</f>
        <v>0</v>
      </c>
      <c r="O214" s="70"/>
      <c r="P214" s="71"/>
      <c r="Q214" s="302"/>
      <c r="R214" s="302"/>
      <c r="S214" s="303"/>
      <c r="T214" s="304"/>
      <c r="U214" s="302"/>
      <c r="V214" s="303"/>
      <c r="W214" s="305"/>
      <c r="X214" s="306"/>
      <c r="Y214" s="306"/>
      <c r="Z214" s="307"/>
    </row>
    <row r="215" spans="1:26" s="29" customFormat="1" ht="24" customHeight="1" x14ac:dyDescent="0.4">
      <c r="A215" s="68">
        <f>'Weekly Menus'!F16</f>
        <v>0</v>
      </c>
      <c r="B215" s="88"/>
      <c r="C215" s="108">
        <f>'K-12'!B160</f>
        <v>0</v>
      </c>
      <c r="D215" s="90"/>
      <c r="E215" s="91"/>
      <c r="F215" s="92"/>
      <c r="G215" s="69"/>
      <c r="H215" s="70">
        <f>'K-12'!E160+'K-12'!C160</f>
        <v>0</v>
      </c>
      <c r="I215" s="70">
        <f>'K-12'!G160+'K-12'!N160</f>
        <v>0</v>
      </c>
      <c r="J215" s="70">
        <f>'K-12'!I160</f>
        <v>0</v>
      </c>
      <c r="K215" s="70">
        <f>'K-12'!J160</f>
        <v>0</v>
      </c>
      <c r="L215" s="70">
        <f>'K-12'!K160</f>
        <v>0</v>
      </c>
      <c r="M215" s="129" t="str">
        <f>IF('K-12'!I205+'K-12'!J205+'K-12'!K205+'K-12'!M205&gt;=2,'K-12'!L160," ")</f>
        <v xml:space="preserve"> </v>
      </c>
      <c r="N215" s="70">
        <f>'K-12'!M160</f>
        <v>0</v>
      </c>
      <c r="O215" s="70"/>
      <c r="P215" s="71"/>
      <c r="Q215" s="302"/>
      <c r="R215" s="302"/>
      <c r="S215" s="303"/>
      <c r="T215" s="304"/>
      <c r="U215" s="302"/>
      <c r="V215" s="303"/>
      <c r="W215" s="305"/>
      <c r="X215" s="306"/>
      <c r="Y215" s="306"/>
      <c r="Z215" s="307"/>
    </row>
    <row r="216" spans="1:26" s="29" customFormat="1" ht="24" customHeight="1" x14ac:dyDescent="0.4">
      <c r="A216" s="68">
        <f>'Weekly Menus'!F17</f>
        <v>0</v>
      </c>
      <c r="B216" s="88"/>
      <c r="C216" s="108">
        <f>'K-12'!B161</f>
        <v>0</v>
      </c>
      <c r="D216" s="90"/>
      <c r="E216" s="91"/>
      <c r="F216" s="92"/>
      <c r="G216" s="69"/>
      <c r="H216" s="70">
        <f>'K-12'!E161+'K-12'!C161</f>
        <v>0</v>
      </c>
      <c r="I216" s="70">
        <f>'K-12'!G161+'K-12'!N161</f>
        <v>0</v>
      </c>
      <c r="J216" s="70">
        <f>'K-12'!I161</f>
        <v>0</v>
      </c>
      <c r="K216" s="70">
        <f>'K-12'!J161</f>
        <v>0</v>
      </c>
      <c r="L216" s="70">
        <f>'K-12'!K161</f>
        <v>0</v>
      </c>
      <c r="M216" s="129" t="str">
        <f>IF('K-12'!I205+'K-12'!J205+'K-12'!K205+'K-12'!M205&gt;=2,'K-12'!L161," ")</f>
        <v xml:space="preserve"> </v>
      </c>
      <c r="N216" s="70">
        <f>'K-12'!M161</f>
        <v>0</v>
      </c>
      <c r="O216" s="70"/>
      <c r="P216" s="71"/>
      <c r="Q216" s="302"/>
      <c r="R216" s="302"/>
      <c r="S216" s="303"/>
      <c r="T216" s="304"/>
      <c r="U216" s="302"/>
      <c r="V216" s="303"/>
      <c r="W216" s="323"/>
      <c r="X216" s="323"/>
      <c r="Y216" s="323"/>
      <c r="Z216" s="324"/>
    </row>
    <row r="217" spans="1:26" s="29" customFormat="1" ht="24" customHeight="1" x14ac:dyDescent="0.4">
      <c r="A217" s="68">
        <f>'Weekly Menus'!F18</f>
        <v>0</v>
      </c>
      <c r="B217" s="88"/>
      <c r="C217" s="108">
        <f>'K-12'!B162</f>
        <v>0</v>
      </c>
      <c r="D217" s="90"/>
      <c r="E217" s="91"/>
      <c r="F217" s="92"/>
      <c r="G217" s="69"/>
      <c r="H217" s="70">
        <f>'K-12'!E162+'K-12'!C162</f>
        <v>0</v>
      </c>
      <c r="I217" s="70">
        <f>'K-12'!G162+'K-12'!N162</f>
        <v>0</v>
      </c>
      <c r="J217" s="70">
        <f>'K-12'!I162</f>
        <v>0</v>
      </c>
      <c r="K217" s="70">
        <f>'K-12'!J162</f>
        <v>0</v>
      </c>
      <c r="L217" s="70">
        <f>'K-12'!K162</f>
        <v>0</v>
      </c>
      <c r="M217" s="129" t="str">
        <f>IF('K-12'!I205+'K-12'!J205+'K-12'!K205+'K-12'!M205&gt;=2,'K-12'!L162," ")</f>
        <v xml:space="preserve"> </v>
      </c>
      <c r="N217" s="70">
        <f>'K-12'!M162</f>
        <v>0</v>
      </c>
      <c r="O217" s="70"/>
      <c r="P217" s="71"/>
      <c r="Q217" s="302"/>
      <c r="R217" s="302"/>
      <c r="S217" s="303"/>
      <c r="T217" s="304"/>
      <c r="U217" s="302"/>
      <c r="V217" s="303"/>
      <c r="W217" s="323"/>
      <c r="X217" s="323"/>
      <c r="Y217" s="323"/>
      <c r="Z217" s="324"/>
    </row>
    <row r="218" spans="1:26" s="29" customFormat="1" ht="24" customHeight="1" x14ac:dyDescent="0.4">
      <c r="A218" s="68">
        <f>'Weekly Menus'!F19</f>
        <v>0</v>
      </c>
      <c r="B218" s="88"/>
      <c r="C218" s="108">
        <f>'K-12'!B163</f>
        <v>0</v>
      </c>
      <c r="D218" s="90"/>
      <c r="E218" s="91"/>
      <c r="F218" s="92"/>
      <c r="G218" s="69"/>
      <c r="H218" s="70">
        <f>'K-12'!E163+'K-12'!C163</f>
        <v>0</v>
      </c>
      <c r="I218" s="70">
        <f>'K-12'!G163+'K-12'!N163</f>
        <v>0</v>
      </c>
      <c r="J218" s="70">
        <f>'K-12'!I163</f>
        <v>0</v>
      </c>
      <c r="K218" s="70">
        <f>'K-12'!J163</f>
        <v>0</v>
      </c>
      <c r="L218" s="70">
        <f>'K-12'!K163</f>
        <v>0</v>
      </c>
      <c r="M218" s="129" t="str">
        <f>IF('K-12'!I205+'K-12'!J205+'K-12'!K205+'K-12'!M205&gt;=2,'K-12'!L163," ")</f>
        <v xml:space="preserve"> </v>
      </c>
      <c r="N218" s="70">
        <f>'K-12'!M163</f>
        <v>0</v>
      </c>
      <c r="O218" s="70"/>
      <c r="P218" s="71"/>
      <c r="Q218" s="302"/>
      <c r="R218" s="302"/>
      <c r="S218" s="303"/>
      <c r="T218" s="304"/>
      <c r="U218" s="302"/>
      <c r="V218" s="303"/>
      <c r="W218" s="323"/>
      <c r="X218" s="323"/>
      <c r="Y218" s="323"/>
      <c r="Z218" s="324"/>
    </row>
    <row r="219" spans="1:26" s="29" customFormat="1" ht="24" customHeight="1" x14ac:dyDescent="0.4">
      <c r="A219" s="68">
        <f>'Weekly Menus'!F20</f>
        <v>0</v>
      </c>
      <c r="B219" s="88"/>
      <c r="C219" s="108">
        <f>'K-12'!B164</f>
        <v>0</v>
      </c>
      <c r="D219" s="90"/>
      <c r="E219" s="91"/>
      <c r="F219" s="92"/>
      <c r="G219" s="69"/>
      <c r="H219" s="70">
        <f>'K-12'!E164+'K-12'!C164</f>
        <v>0</v>
      </c>
      <c r="I219" s="70">
        <f>'K-12'!G164+'K-12'!N164</f>
        <v>0</v>
      </c>
      <c r="J219" s="70">
        <f>'K-12'!I164</f>
        <v>0</v>
      </c>
      <c r="K219" s="70">
        <f>'K-12'!J164</f>
        <v>0</v>
      </c>
      <c r="L219" s="70">
        <f>'K-12'!K164</f>
        <v>0</v>
      </c>
      <c r="M219" s="129" t="str">
        <f>IF('K-12'!I205+'K-12'!J205+'K-12'!K205+'K-12'!M205&gt;=2,'K-12'!L164," ")</f>
        <v xml:space="preserve"> </v>
      </c>
      <c r="N219" s="70">
        <f>'K-12'!M164</f>
        <v>0</v>
      </c>
      <c r="O219" s="70"/>
      <c r="P219" s="71"/>
      <c r="Q219" s="302"/>
      <c r="R219" s="302"/>
      <c r="S219" s="303"/>
      <c r="T219" s="304"/>
      <c r="U219" s="302"/>
      <c r="V219" s="303"/>
      <c r="W219" s="323"/>
      <c r="X219" s="323"/>
      <c r="Y219" s="323"/>
      <c r="Z219" s="324"/>
    </row>
    <row r="220" spans="1:26" s="29" customFormat="1" ht="24" customHeight="1" x14ac:dyDescent="0.4">
      <c r="A220" s="68">
        <f>'Weekly Menus'!F21</f>
        <v>0</v>
      </c>
      <c r="B220" s="88"/>
      <c r="C220" s="108">
        <f>'K-12'!B165</f>
        <v>0</v>
      </c>
      <c r="D220" s="90"/>
      <c r="E220" s="91"/>
      <c r="F220" s="92"/>
      <c r="G220" s="69"/>
      <c r="H220" s="70">
        <f>'K-12'!E165+'K-12'!C165</f>
        <v>0</v>
      </c>
      <c r="I220" s="70">
        <f>'K-12'!G165+'K-12'!N165</f>
        <v>0</v>
      </c>
      <c r="J220" s="70">
        <f>'K-12'!I165</f>
        <v>0</v>
      </c>
      <c r="K220" s="70">
        <f>'K-12'!J165</f>
        <v>0</v>
      </c>
      <c r="L220" s="70">
        <f>'K-12'!K165</f>
        <v>0</v>
      </c>
      <c r="M220" s="129" t="str">
        <f>IF('K-12'!I205+'K-12'!J205+'K-12'!K205+'K-12'!M205&gt;=2,'K-12'!L165," ")</f>
        <v xml:space="preserve"> </v>
      </c>
      <c r="N220" s="70">
        <f>'K-12'!M165</f>
        <v>0</v>
      </c>
      <c r="O220" s="70"/>
      <c r="P220" s="71"/>
      <c r="Q220" s="302"/>
      <c r="R220" s="302"/>
      <c r="S220" s="303"/>
      <c r="T220" s="304"/>
      <c r="U220" s="302"/>
      <c r="V220" s="303"/>
      <c r="W220" s="323"/>
      <c r="X220" s="323"/>
      <c r="Y220" s="323"/>
      <c r="Z220" s="324"/>
    </row>
    <row r="221" spans="1:26" s="29" customFormat="1" ht="24" customHeight="1" x14ac:dyDescent="0.4">
      <c r="A221" s="68">
        <f>'Weekly Menus'!F22</f>
        <v>0</v>
      </c>
      <c r="B221" s="88"/>
      <c r="C221" s="108">
        <f>'K-12'!B166</f>
        <v>0</v>
      </c>
      <c r="D221" s="90"/>
      <c r="E221" s="91"/>
      <c r="F221" s="92"/>
      <c r="G221" s="69"/>
      <c r="H221" s="70">
        <f>'K-12'!E166+'K-12'!C166</f>
        <v>0</v>
      </c>
      <c r="I221" s="70">
        <f>'K-12'!G166+'K-12'!N166</f>
        <v>0</v>
      </c>
      <c r="J221" s="70">
        <f>'K-12'!I166</f>
        <v>0</v>
      </c>
      <c r="K221" s="70">
        <f>'K-12'!J166</f>
        <v>0</v>
      </c>
      <c r="L221" s="70">
        <f>'K-12'!K166</f>
        <v>0</v>
      </c>
      <c r="M221" s="129" t="str">
        <f>IF('K-12'!I205+'K-12'!J205+'K-12'!K205+'K-12'!M205&gt;=2,'K-12'!L166," ")</f>
        <v xml:space="preserve"> </v>
      </c>
      <c r="N221" s="70">
        <f>'K-12'!M166</f>
        <v>0</v>
      </c>
      <c r="O221" s="70"/>
      <c r="P221" s="71"/>
      <c r="Q221" s="302"/>
      <c r="R221" s="302"/>
      <c r="S221" s="303"/>
      <c r="T221" s="304"/>
      <c r="U221" s="302"/>
      <c r="V221" s="303"/>
      <c r="W221" s="323"/>
      <c r="X221" s="323"/>
      <c r="Y221" s="323"/>
      <c r="Z221" s="324"/>
    </row>
    <row r="222" spans="1:26" s="29" customFormat="1" ht="24" customHeight="1" x14ac:dyDescent="0.4">
      <c r="A222" s="68">
        <f>'Weekly Menus'!F23</f>
        <v>0</v>
      </c>
      <c r="B222" s="88"/>
      <c r="C222" s="108">
        <f>'K-12'!B167</f>
        <v>0</v>
      </c>
      <c r="D222" s="90"/>
      <c r="E222" s="91"/>
      <c r="F222" s="92"/>
      <c r="G222" s="69"/>
      <c r="H222" s="70">
        <f>'K-12'!E167+'K-12'!C167</f>
        <v>0</v>
      </c>
      <c r="I222" s="70">
        <f>'K-12'!G167+'K-12'!N167</f>
        <v>0</v>
      </c>
      <c r="J222" s="70">
        <f>'K-12'!I167</f>
        <v>0</v>
      </c>
      <c r="K222" s="70">
        <f>'K-12'!J167</f>
        <v>0</v>
      </c>
      <c r="L222" s="70">
        <f>'K-12'!K167</f>
        <v>0</v>
      </c>
      <c r="M222" s="129" t="str">
        <f>IF('K-12'!I205+'K-12'!J205+'K-12'!K205+'K-12'!M205&gt;=2,'K-12'!L167," ")</f>
        <v xml:space="preserve"> </v>
      </c>
      <c r="N222" s="70">
        <f>'K-12'!M167</f>
        <v>0</v>
      </c>
      <c r="O222" s="70"/>
      <c r="P222" s="71"/>
      <c r="Q222" s="302"/>
      <c r="R222" s="302"/>
      <c r="S222" s="303"/>
      <c r="T222" s="304"/>
      <c r="U222" s="302"/>
      <c r="V222" s="303"/>
      <c r="W222" s="323"/>
      <c r="X222" s="323"/>
      <c r="Y222" s="323"/>
      <c r="Z222" s="324"/>
    </row>
    <row r="223" spans="1:26" s="29" customFormat="1" ht="24" customHeight="1" x14ac:dyDescent="0.4">
      <c r="A223" s="68">
        <f>'Weekly Menus'!F24</f>
        <v>0</v>
      </c>
      <c r="B223" s="88"/>
      <c r="C223" s="108">
        <f>'K-12'!B168</f>
        <v>0</v>
      </c>
      <c r="D223" s="90"/>
      <c r="E223" s="91"/>
      <c r="F223" s="92"/>
      <c r="G223" s="69"/>
      <c r="H223" s="70">
        <f>'K-12'!E168+'K-12'!C168</f>
        <v>0</v>
      </c>
      <c r="I223" s="70">
        <f>'K-12'!G168+'K-12'!N168</f>
        <v>0</v>
      </c>
      <c r="J223" s="70">
        <f>'K-12'!I168</f>
        <v>0</v>
      </c>
      <c r="K223" s="70">
        <f>'K-12'!J168</f>
        <v>0</v>
      </c>
      <c r="L223" s="70">
        <f>'K-12'!K168</f>
        <v>0</v>
      </c>
      <c r="M223" s="129" t="str">
        <f>IF('K-12'!I205+'K-12'!J205+'K-12'!K205+'K-12'!M205&gt;=2,'K-12'!L168," ")</f>
        <v xml:space="preserve"> </v>
      </c>
      <c r="N223" s="70">
        <f>'K-12'!M168</f>
        <v>0</v>
      </c>
      <c r="O223" s="70"/>
      <c r="P223" s="71"/>
      <c r="Q223" s="302"/>
      <c r="R223" s="302"/>
      <c r="S223" s="303"/>
      <c r="T223" s="304"/>
      <c r="U223" s="302"/>
      <c r="V223" s="303"/>
      <c r="W223" s="323"/>
      <c r="X223" s="323"/>
      <c r="Y223" s="323"/>
      <c r="Z223" s="324"/>
    </row>
    <row r="224" spans="1:26" s="29" customFormat="1" ht="24" customHeight="1" x14ac:dyDescent="0.4">
      <c r="A224" s="68">
        <f>'Weekly Menus'!F25</f>
        <v>0</v>
      </c>
      <c r="B224" s="88"/>
      <c r="C224" s="108">
        <f>'K-12'!B169</f>
        <v>0</v>
      </c>
      <c r="D224" s="90"/>
      <c r="E224" s="91"/>
      <c r="F224" s="92"/>
      <c r="G224" s="69"/>
      <c r="H224" s="70">
        <f>'K-12'!E169+'K-12'!C169</f>
        <v>0</v>
      </c>
      <c r="I224" s="70">
        <f>'K-12'!G169+'K-12'!N169</f>
        <v>0</v>
      </c>
      <c r="J224" s="70">
        <f>'K-12'!I169</f>
        <v>0</v>
      </c>
      <c r="K224" s="70">
        <f>'K-12'!J169</f>
        <v>0</v>
      </c>
      <c r="L224" s="70">
        <f>'K-12'!K169</f>
        <v>0</v>
      </c>
      <c r="M224" s="129" t="str">
        <f>IF('K-12'!I205+'K-12'!J205+'K-12'!K205+'K-12'!M205&gt;=2,'K-12'!L169," ")</f>
        <v xml:space="preserve"> </v>
      </c>
      <c r="N224" s="70">
        <f>'K-12'!M169</f>
        <v>0</v>
      </c>
      <c r="O224" s="70"/>
      <c r="P224" s="71"/>
      <c r="Q224" s="302"/>
      <c r="R224" s="302"/>
      <c r="S224" s="303"/>
      <c r="T224" s="304"/>
      <c r="U224" s="302"/>
      <c r="V224" s="303"/>
      <c r="W224" s="323"/>
      <c r="X224" s="323"/>
      <c r="Y224" s="323"/>
      <c r="Z224" s="324"/>
    </row>
    <row r="225" spans="1:26" s="29" customFormat="1" ht="24" customHeight="1" thickBot="1" x14ac:dyDescent="0.45">
      <c r="A225" s="68">
        <f>'Weekly Menus'!F26</f>
        <v>0</v>
      </c>
      <c r="B225" s="89"/>
      <c r="C225" s="108">
        <f>'K-12'!B170</f>
        <v>0</v>
      </c>
      <c r="D225" s="93"/>
      <c r="E225" s="94"/>
      <c r="F225" s="95"/>
      <c r="G225" s="183"/>
      <c r="H225" s="70">
        <f>'K-12'!E170+'K-12'!C170</f>
        <v>0</v>
      </c>
      <c r="I225" s="70">
        <f>'K-12'!G170+'K-12'!N170</f>
        <v>0</v>
      </c>
      <c r="J225" s="70">
        <f>'K-12'!I170</f>
        <v>0</v>
      </c>
      <c r="K225" s="70">
        <f>'K-12'!J170</f>
        <v>0</v>
      </c>
      <c r="L225" s="70">
        <f>'K-12'!K170</f>
        <v>0</v>
      </c>
      <c r="M225" s="188" t="str">
        <f>IF('K-12'!I205+'K-12'!J205+'K-12'!K205+'K-12'!M205&gt;=2,'K-12'!L170," ")</f>
        <v xml:space="preserve"> </v>
      </c>
      <c r="N225" s="70">
        <f>'K-12'!M170</f>
        <v>0</v>
      </c>
      <c r="O225" s="184"/>
      <c r="P225" s="185"/>
      <c r="Q225" s="340"/>
      <c r="R225" s="340"/>
      <c r="S225" s="341"/>
      <c r="T225" s="342"/>
      <c r="U225" s="340"/>
      <c r="V225" s="341"/>
      <c r="W225" s="343"/>
      <c r="X225" s="343"/>
      <c r="Y225" s="343"/>
      <c r="Z225" s="344"/>
    </row>
    <row r="226" spans="1:26" s="29" customFormat="1" ht="24" customHeight="1" x14ac:dyDescent="0.4">
      <c r="A226" s="325" t="s">
        <v>45</v>
      </c>
      <c r="B226" s="326"/>
      <c r="C226" s="326"/>
      <c r="D226" s="326"/>
      <c r="E226" s="326"/>
      <c r="F226" s="326"/>
      <c r="G226" s="186">
        <f>FLOOR(SUM(G206:G225), 0.25)</f>
        <v>0</v>
      </c>
      <c r="H226" s="186">
        <f>FLOOR(SUM(H206:H225), 0.25)</f>
        <v>0</v>
      </c>
      <c r="I226" s="186">
        <f>FLOOR(SUM(I206:I225), 0.125)</f>
        <v>0</v>
      </c>
      <c r="J226" s="186">
        <f t="shared" ref="J226:P226" si="10">FLOOR(SUM(J206:J225), 0.125)</f>
        <v>0</v>
      </c>
      <c r="K226" s="186">
        <f t="shared" si="10"/>
        <v>0</v>
      </c>
      <c r="L226" s="186">
        <f t="shared" si="10"/>
        <v>0</v>
      </c>
      <c r="M226" s="186">
        <f t="shared" si="10"/>
        <v>0</v>
      </c>
      <c r="N226" s="186">
        <f t="shared" si="10"/>
        <v>0</v>
      </c>
      <c r="O226" s="186">
        <f t="shared" si="10"/>
        <v>0</v>
      </c>
      <c r="P226" s="187">
        <f t="shared" si="10"/>
        <v>0</v>
      </c>
      <c r="Q226" s="327" t="s">
        <v>49</v>
      </c>
      <c r="R226" s="328"/>
      <c r="S226" s="328"/>
      <c r="T226" s="328"/>
      <c r="U226" s="328"/>
      <c r="V226" s="328"/>
      <c r="W226" s="328"/>
      <c r="X226" s="328"/>
      <c r="Y226" s="328"/>
      <c r="Z226" s="329"/>
    </row>
    <row r="227" spans="1:26" s="29" customFormat="1" ht="24" customHeight="1" x14ac:dyDescent="0.4">
      <c r="A227" s="336" t="s">
        <v>44</v>
      </c>
      <c r="B227" s="337"/>
      <c r="C227" s="337"/>
      <c r="D227" s="337"/>
      <c r="E227" s="337"/>
      <c r="F227" s="337"/>
      <c r="G227" s="30"/>
      <c r="H227" s="30"/>
      <c r="I227" s="30"/>
      <c r="J227" s="30"/>
      <c r="K227" s="30"/>
      <c r="L227" s="30"/>
      <c r="M227" s="30"/>
      <c r="N227" s="30"/>
      <c r="O227" s="30"/>
      <c r="P227" s="113"/>
      <c r="Q227" s="330"/>
      <c r="R227" s="331"/>
      <c r="S227" s="331"/>
      <c r="T227" s="331"/>
      <c r="U227" s="331"/>
      <c r="V227" s="331"/>
      <c r="W227" s="331"/>
      <c r="X227" s="331"/>
      <c r="Y227" s="331"/>
      <c r="Z227" s="332"/>
    </row>
    <row r="228" spans="1:26" s="29" customFormat="1" ht="24" customHeight="1" thickBot="1" x14ac:dyDescent="0.45">
      <c r="A228" s="338" t="s">
        <v>56</v>
      </c>
      <c r="B228" s="339"/>
      <c r="C228" s="339"/>
      <c r="D228" s="339"/>
      <c r="E228" s="339"/>
      <c r="F228" s="339"/>
      <c r="G228" s="72">
        <f>SUM(G35,G73,G111,G149,G187,G226)</f>
        <v>0</v>
      </c>
      <c r="H228" s="72">
        <f t="shared" ref="H228:P228" si="11">SUM(H35,H73,H111,H149,H187,H226)</f>
        <v>0</v>
      </c>
      <c r="I228" s="72">
        <f t="shared" si="11"/>
        <v>0</v>
      </c>
      <c r="J228" s="72">
        <f t="shared" si="11"/>
        <v>0</v>
      </c>
      <c r="K228" s="72">
        <f t="shared" si="11"/>
        <v>0</v>
      </c>
      <c r="L228" s="72">
        <f t="shared" si="11"/>
        <v>0</v>
      </c>
      <c r="M228" s="72">
        <f t="shared" si="11"/>
        <v>0</v>
      </c>
      <c r="N228" s="72">
        <f t="shared" si="11"/>
        <v>0</v>
      </c>
      <c r="O228" s="72">
        <f t="shared" si="11"/>
        <v>0</v>
      </c>
      <c r="P228" s="72">
        <f t="shared" si="11"/>
        <v>0</v>
      </c>
      <c r="Q228" s="333"/>
      <c r="R228" s="334"/>
      <c r="S228" s="334"/>
      <c r="T228" s="334"/>
      <c r="U228" s="334"/>
      <c r="V228" s="334"/>
      <c r="W228" s="334"/>
      <c r="X228" s="334"/>
      <c r="Y228" s="334"/>
      <c r="Z228" s="335"/>
    </row>
    <row r="229" spans="1:26" s="29" customFormat="1" ht="15" customHeight="1" thickBot="1" x14ac:dyDescent="0.45">
      <c r="A229" s="84"/>
      <c r="B229" s="82"/>
      <c r="C229" s="82"/>
      <c r="D229" s="83"/>
      <c r="E229" s="83"/>
      <c r="F229" s="81"/>
      <c r="G229" s="81"/>
      <c r="H229" s="82"/>
      <c r="I229" s="83"/>
      <c r="J229" s="83"/>
      <c r="K229" s="83"/>
      <c r="L229" s="60"/>
      <c r="M229" s="80"/>
      <c r="N229" s="80"/>
      <c r="O229" s="80"/>
      <c r="P229" s="80"/>
      <c r="Q229" s="80"/>
      <c r="R229" s="80"/>
      <c r="S229" s="80"/>
      <c r="T229" s="80"/>
      <c r="U229" s="80"/>
      <c r="V229" s="80"/>
      <c r="W229" s="80"/>
      <c r="X229" s="80"/>
      <c r="Y229" s="80"/>
      <c r="Z229" s="80"/>
    </row>
    <row r="230" spans="1:26" s="29" customFormat="1" ht="24.75" customHeight="1" x14ac:dyDescent="0.4">
      <c r="A230" s="350" t="s">
        <v>82</v>
      </c>
      <c r="B230" s="351"/>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2"/>
    </row>
    <row r="231" spans="1:26" s="29" customFormat="1" ht="15" customHeight="1" x14ac:dyDescent="0.4">
      <c r="A231" s="42"/>
      <c r="B231" s="43"/>
      <c r="C231" s="43"/>
      <c r="D231" s="43"/>
      <c r="E231" s="43"/>
      <c r="F231" s="43"/>
      <c r="G231" s="43"/>
      <c r="H231" s="43"/>
      <c r="I231" s="43"/>
      <c r="J231" s="43"/>
      <c r="K231" s="43"/>
      <c r="L231" s="43"/>
      <c r="M231" s="43"/>
      <c r="N231" s="44"/>
      <c r="O231" s="44"/>
      <c r="P231" s="44"/>
      <c r="Q231" s="45"/>
      <c r="R231" s="45"/>
      <c r="S231" s="45"/>
      <c r="T231" s="45"/>
      <c r="U231" s="45"/>
      <c r="V231" s="45"/>
      <c r="W231" s="45"/>
      <c r="X231" s="45"/>
      <c r="Y231" s="45"/>
      <c r="Z231" s="46"/>
    </row>
    <row r="232" spans="1:26" s="29" customFormat="1" ht="15" customHeight="1" x14ac:dyDescent="0.4">
      <c r="A232" s="47" t="s">
        <v>53</v>
      </c>
      <c r="B232" s="85" t="s">
        <v>75</v>
      </c>
      <c r="C232" s="86"/>
      <c r="D232" s="87"/>
      <c r="E232" s="86"/>
      <c r="F232" s="49"/>
      <c r="G232" s="50"/>
      <c r="H232" s="50"/>
      <c r="I232" s="50"/>
      <c r="J232" s="50"/>
      <c r="K232" s="43"/>
      <c r="L232" s="43"/>
      <c r="M232" s="43"/>
      <c r="N232" s="44"/>
      <c r="O232" s="44"/>
      <c r="P232" s="44"/>
      <c r="Q232" s="50"/>
      <c r="R232" s="50"/>
      <c r="S232" s="50"/>
      <c r="T232" s="50"/>
      <c r="U232" s="50"/>
      <c r="V232" s="50"/>
      <c r="W232" s="50"/>
      <c r="X232" s="50"/>
      <c r="Y232" s="50"/>
      <c r="Z232" s="51"/>
    </row>
    <row r="233" spans="1:26" s="29" customFormat="1" ht="15" customHeight="1" x14ac:dyDescent="0.4">
      <c r="A233" s="47"/>
      <c r="B233" s="86"/>
      <c r="C233" s="86"/>
      <c r="D233" s="86"/>
      <c r="E233" s="49"/>
      <c r="F233" s="49"/>
      <c r="G233" s="49"/>
      <c r="H233" s="48"/>
      <c r="I233" s="49"/>
      <c r="J233" s="43"/>
      <c r="K233" s="43"/>
      <c r="L233" s="43"/>
      <c r="M233" s="43"/>
      <c r="N233" s="44"/>
      <c r="O233" s="44"/>
      <c r="P233" s="44"/>
      <c r="Q233" s="50"/>
      <c r="R233" s="50"/>
      <c r="S233" s="50"/>
      <c r="T233" s="50"/>
      <c r="U233" s="50"/>
      <c r="V233" s="50"/>
      <c r="W233" s="50"/>
      <c r="X233" s="50"/>
      <c r="Y233" s="50"/>
      <c r="Z233" s="51"/>
    </row>
    <row r="234" spans="1:26" s="29" customFormat="1" ht="15" customHeight="1" thickBot="1" x14ac:dyDescent="0.45">
      <c r="A234" s="47" t="s">
        <v>46</v>
      </c>
      <c r="B234" s="86"/>
      <c r="C234" s="86"/>
      <c r="D234" s="86"/>
      <c r="E234" s="49"/>
      <c r="F234" s="49"/>
      <c r="G234" s="49"/>
      <c r="H234" s="48"/>
      <c r="I234" s="49"/>
      <c r="J234" s="43"/>
      <c r="K234" s="43"/>
      <c r="L234" s="43"/>
      <c r="M234" s="43"/>
      <c r="N234" s="44"/>
      <c r="O234" s="44"/>
      <c r="P234" s="44"/>
      <c r="Q234" s="50"/>
      <c r="R234" s="50"/>
      <c r="S234" s="50"/>
      <c r="T234" s="50"/>
      <c r="U234" s="50"/>
      <c r="V234" s="50"/>
      <c r="W234" s="50"/>
      <c r="X234" s="50"/>
      <c r="Y234" s="50"/>
      <c r="Z234" s="51"/>
    </row>
    <row r="235" spans="1:26" s="29" customFormat="1" ht="15" customHeight="1" thickBot="1" x14ac:dyDescent="0.45">
      <c r="A235" s="47"/>
      <c r="B235" s="86"/>
      <c r="C235" s="86"/>
      <c r="D235" s="86"/>
      <c r="E235" s="239" t="s">
        <v>41</v>
      </c>
      <c r="F235" s="240"/>
      <c r="G235" s="240"/>
      <c r="H235" s="240"/>
      <c r="I235" s="240"/>
      <c r="J235" s="240"/>
      <c r="K235" s="240"/>
      <c r="L235" s="240"/>
      <c r="M235" s="241"/>
      <c r="N235" s="43"/>
      <c r="O235" s="43"/>
      <c r="P235" s="242" t="s">
        <v>43</v>
      </c>
      <c r="Q235" s="243"/>
      <c r="R235" s="243"/>
      <c r="S235" s="243"/>
      <c r="T235" s="243"/>
      <c r="U235" s="243"/>
      <c r="V235" s="243"/>
      <c r="W235" s="243"/>
      <c r="X235" s="244"/>
      <c r="Y235" s="50"/>
      <c r="Z235" s="51"/>
    </row>
    <row r="236" spans="1:26" s="29" customFormat="1" ht="15" customHeight="1" x14ac:dyDescent="0.45">
      <c r="A236" s="99" t="s">
        <v>47</v>
      </c>
      <c r="B236" s="100"/>
      <c r="C236" s="100"/>
      <c r="D236" s="102"/>
      <c r="E236" s="245"/>
      <c r="F236" s="246"/>
      <c r="G236" s="246"/>
      <c r="H236" s="249" t="s">
        <v>40</v>
      </c>
      <c r="I236" s="249"/>
      <c r="J236" s="251" t="s">
        <v>19</v>
      </c>
      <c r="K236" s="251"/>
      <c r="L236" s="251" t="s">
        <v>20</v>
      </c>
      <c r="M236" s="253"/>
      <c r="N236" s="53"/>
      <c r="O236" s="54"/>
      <c r="P236" s="255"/>
      <c r="Q236" s="256"/>
      <c r="R236" s="257"/>
      <c r="S236" s="261" t="s">
        <v>42</v>
      </c>
      <c r="T236" s="261"/>
      <c r="U236" s="261" t="s">
        <v>19</v>
      </c>
      <c r="V236" s="261"/>
      <c r="W236" s="261" t="s">
        <v>20</v>
      </c>
      <c r="X236" s="263"/>
      <c r="Y236" s="50"/>
      <c r="Z236" s="51"/>
    </row>
    <row r="237" spans="1:26" s="29" customFormat="1" ht="15" customHeight="1" x14ac:dyDescent="0.45">
      <c r="A237" s="99" t="s">
        <v>48</v>
      </c>
      <c r="B237" s="100"/>
      <c r="C237" s="100"/>
      <c r="D237" s="102"/>
      <c r="E237" s="247"/>
      <c r="F237" s="248"/>
      <c r="G237" s="248"/>
      <c r="H237" s="250"/>
      <c r="I237" s="250"/>
      <c r="J237" s="252"/>
      <c r="K237" s="252"/>
      <c r="L237" s="252"/>
      <c r="M237" s="254"/>
      <c r="N237" s="55"/>
      <c r="O237" s="55"/>
      <c r="P237" s="258"/>
      <c r="Q237" s="259"/>
      <c r="R237" s="260"/>
      <c r="S237" s="262"/>
      <c r="T237" s="262"/>
      <c r="U237" s="262"/>
      <c r="V237" s="262"/>
      <c r="W237" s="262"/>
      <c r="X237" s="264"/>
      <c r="Y237" s="50"/>
      <c r="Z237" s="51"/>
    </row>
    <row r="238" spans="1:26" s="29" customFormat="1" ht="15" customHeight="1" x14ac:dyDescent="0.4">
      <c r="A238" s="101"/>
      <c r="B238" s="86"/>
      <c r="C238" s="86"/>
      <c r="D238" s="86"/>
      <c r="E238" s="265" t="s">
        <v>37</v>
      </c>
      <c r="F238" s="266"/>
      <c r="G238" s="266"/>
      <c r="H238" s="267" t="s">
        <v>62</v>
      </c>
      <c r="I238" s="267"/>
      <c r="J238" s="267"/>
      <c r="K238" s="267"/>
      <c r="L238" s="345"/>
      <c r="M238" s="346"/>
      <c r="N238" s="55"/>
      <c r="O238" s="55"/>
      <c r="P238" s="271" t="s">
        <v>37</v>
      </c>
      <c r="Q238" s="272"/>
      <c r="R238" s="272"/>
      <c r="S238" s="267" t="s">
        <v>62</v>
      </c>
      <c r="T238" s="267"/>
      <c r="U238" s="267"/>
      <c r="V238" s="267"/>
      <c r="W238" s="345"/>
      <c r="X238" s="346"/>
      <c r="Y238" s="50"/>
      <c r="Z238" s="51"/>
    </row>
    <row r="239" spans="1:26" s="29" customFormat="1" ht="15" customHeight="1" x14ac:dyDescent="0.4">
      <c r="A239" s="103"/>
      <c r="B239" s="104"/>
      <c r="C239" s="104"/>
      <c r="D239" s="104"/>
      <c r="E239" s="265" t="s">
        <v>38</v>
      </c>
      <c r="F239" s="266"/>
      <c r="G239" s="266"/>
      <c r="H239" s="286"/>
      <c r="I239" s="286"/>
      <c r="J239" s="267"/>
      <c r="K239" s="267"/>
      <c r="L239" s="345"/>
      <c r="M239" s="346"/>
      <c r="N239" s="55"/>
      <c r="O239" s="55"/>
      <c r="P239" s="271" t="s">
        <v>38</v>
      </c>
      <c r="Q239" s="272"/>
      <c r="R239" s="272"/>
      <c r="S239" s="286"/>
      <c r="T239" s="286"/>
      <c r="U239" s="267"/>
      <c r="V239" s="267"/>
      <c r="W239" s="345"/>
      <c r="X239" s="346"/>
      <c r="Y239" s="50"/>
      <c r="Z239" s="51"/>
    </row>
    <row r="240" spans="1:26" s="29" customFormat="1" ht="15" customHeight="1" thickBot="1" x14ac:dyDescent="0.45">
      <c r="A240" s="103"/>
      <c r="B240" s="104"/>
      <c r="C240" s="104"/>
      <c r="D240" s="104"/>
      <c r="E240" s="276" t="s">
        <v>39</v>
      </c>
      <c r="F240" s="277"/>
      <c r="G240" s="277"/>
      <c r="H240" s="287"/>
      <c r="I240" s="287"/>
      <c r="J240" s="347"/>
      <c r="K240" s="347"/>
      <c r="L240" s="348"/>
      <c r="M240" s="349"/>
      <c r="N240" s="55"/>
      <c r="O240" s="55"/>
      <c r="P240" s="281" t="s">
        <v>39</v>
      </c>
      <c r="Q240" s="282"/>
      <c r="R240" s="282"/>
      <c r="S240" s="287"/>
      <c r="T240" s="287"/>
      <c r="U240" s="347"/>
      <c r="V240" s="347"/>
      <c r="W240" s="348"/>
      <c r="X240" s="349"/>
      <c r="Y240" s="50"/>
      <c r="Z240" s="51"/>
    </row>
    <row r="241" spans="1:26" s="29" customFormat="1" ht="15" customHeight="1" thickBot="1" x14ac:dyDescent="0.45">
      <c r="A241" s="105"/>
      <c r="B241" s="106"/>
      <c r="C241" s="106"/>
      <c r="D241" s="106"/>
      <c r="E241" s="58"/>
      <c r="F241" s="58"/>
      <c r="G241" s="58"/>
      <c r="H241" s="58"/>
      <c r="I241" s="58"/>
      <c r="J241" s="58"/>
      <c r="K241" s="58"/>
      <c r="L241" s="59"/>
      <c r="M241" s="59"/>
      <c r="N241" s="60"/>
      <c r="O241" s="60"/>
      <c r="P241" s="60"/>
      <c r="Q241" s="50"/>
      <c r="R241" s="50"/>
      <c r="S241" s="50"/>
      <c r="T241" s="50"/>
      <c r="U241" s="50"/>
      <c r="V241" s="50"/>
      <c r="W241" s="50"/>
      <c r="X241" s="50"/>
      <c r="Y241" s="50"/>
      <c r="Z241" s="51"/>
    </row>
    <row r="242" spans="1:26" s="29" customFormat="1" ht="15" customHeight="1" x14ac:dyDescent="0.4">
      <c r="A242" s="308" t="s">
        <v>57</v>
      </c>
      <c r="B242" s="310" t="s">
        <v>21</v>
      </c>
      <c r="C242" s="312" t="s">
        <v>31</v>
      </c>
      <c r="D242" s="314" t="s">
        <v>29</v>
      </c>
      <c r="E242" s="249"/>
      <c r="F242" s="315"/>
      <c r="G242" s="316" t="s">
        <v>32</v>
      </c>
      <c r="H242" s="317"/>
      <c r="I242" s="317"/>
      <c r="J242" s="317"/>
      <c r="K242" s="317"/>
      <c r="L242" s="317"/>
      <c r="M242" s="317"/>
      <c r="N242" s="317"/>
      <c r="O242" s="317"/>
      <c r="P242" s="318"/>
      <c r="Q242" s="319" t="s">
        <v>22</v>
      </c>
      <c r="R242" s="293"/>
      <c r="S242" s="320"/>
      <c r="T242" s="292" t="s">
        <v>23</v>
      </c>
      <c r="U242" s="293"/>
      <c r="V242" s="294"/>
      <c r="W242" s="298" t="s">
        <v>24</v>
      </c>
      <c r="X242" s="249"/>
      <c r="Y242" s="249"/>
      <c r="Z242" s="299"/>
    </row>
    <row r="243" spans="1:26" s="29" customFormat="1" ht="75" customHeight="1" x14ac:dyDescent="0.4">
      <c r="A243" s="309"/>
      <c r="B243" s="311"/>
      <c r="C243" s="313"/>
      <c r="D243" s="61" t="s">
        <v>25</v>
      </c>
      <c r="E243" s="62" t="s">
        <v>26</v>
      </c>
      <c r="F243" s="63" t="s">
        <v>27</v>
      </c>
      <c r="G243" s="64" t="s">
        <v>0</v>
      </c>
      <c r="H243" s="65" t="s">
        <v>1</v>
      </c>
      <c r="I243" s="65" t="s">
        <v>2</v>
      </c>
      <c r="J243" s="66" t="s">
        <v>33</v>
      </c>
      <c r="K243" s="66" t="s">
        <v>34</v>
      </c>
      <c r="L243" s="66" t="s">
        <v>3</v>
      </c>
      <c r="M243" s="66" t="s">
        <v>4</v>
      </c>
      <c r="N243" s="66" t="s">
        <v>5</v>
      </c>
      <c r="O243" s="66" t="s">
        <v>35</v>
      </c>
      <c r="P243" s="67" t="s">
        <v>36</v>
      </c>
      <c r="Q243" s="321"/>
      <c r="R243" s="296"/>
      <c r="S243" s="322"/>
      <c r="T243" s="295"/>
      <c r="U243" s="296"/>
      <c r="V243" s="297"/>
      <c r="W243" s="300"/>
      <c r="X243" s="250"/>
      <c r="Y243" s="250"/>
      <c r="Z243" s="301"/>
    </row>
    <row r="244" spans="1:26" s="29" customFormat="1" ht="24" customHeight="1" x14ac:dyDescent="0.4">
      <c r="A244" s="68">
        <f>'Weekly Menus'!G7</f>
        <v>0</v>
      </c>
      <c r="B244" s="88"/>
      <c r="C244" s="108">
        <f>'K-12'!B180</f>
        <v>0</v>
      </c>
      <c r="D244" s="90"/>
      <c r="E244" s="91"/>
      <c r="F244" s="92"/>
      <c r="G244" s="69"/>
      <c r="H244" s="70">
        <f>'K-12'!E180+'K-12'!C180</f>
        <v>0</v>
      </c>
      <c r="I244" s="70">
        <f>'K-12'!G180+'K-12'!N180</f>
        <v>0</v>
      </c>
      <c r="J244" s="70">
        <f>'K-12'!I180</f>
        <v>0</v>
      </c>
      <c r="K244" s="70">
        <f>'K-12'!J180</f>
        <v>0</v>
      </c>
      <c r="L244" s="70">
        <f>'K-12'!K180</f>
        <v>0</v>
      </c>
      <c r="M244" s="129" t="str">
        <f>IF('K-12'!I205+'K-12'!J205+'K-12'!K205+'K-12'!M205&gt;=2,'K-12'!L180," ")</f>
        <v xml:space="preserve"> </v>
      </c>
      <c r="N244" s="70">
        <f>'K-12'!M180</f>
        <v>0</v>
      </c>
      <c r="O244" s="70"/>
      <c r="P244" s="71"/>
      <c r="Q244" s="302"/>
      <c r="R244" s="302"/>
      <c r="S244" s="303"/>
      <c r="T244" s="304"/>
      <c r="U244" s="302"/>
      <c r="V244" s="303"/>
      <c r="W244" s="305"/>
      <c r="X244" s="306"/>
      <c r="Y244" s="306"/>
      <c r="Z244" s="307"/>
    </row>
    <row r="245" spans="1:26" s="29" customFormat="1" ht="24" customHeight="1" x14ac:dyDescent="0.4">
      <c r="A245" s="68">
        <f>'Weekly Menus'!G8</f>
        <v>0</v>
      </c>
      <c r="B245" s="88"/>
      <c r="C245" s="108">
        <f>'K-12'!B181</f>
        <v>0</v>
      </c>
      <c r="D245" s="90"/>
      <c r="E245" s="91"/>
      <c r="F245" s="92"/>
      <c r="G245" s="69"/>
      <c r="H245" s="70">
        <f>'K-12'!E181+'K-12'!C181</f>
        <v>0</v>
      </c>
      <c r="I245" s="70">
        <f>'K-12'!G181+'K-12'!N181</f>
        <v>0</v>
      </c>
      <c r="J245" s="70">
        <f>'K-12'!I181</f>
        <v>0</v>
      </c>
      <c r="K245" s="70">
        <f>'K-12'!J181</f>
        <v>0</v>
      </c>
      <c r="L245" s="70">
        <f>'K-12'!K181</f>
        <v>0</v>
      </c>
      <c r="M245" s="129" t="str">
        <f>IF('K-12'!I205+'K-12'!J205+'K-12'!K205+'K-12'!M205&gt;=2,'K-12'!L181," ")</f>
        <v xml:space="preserve"> </v>
      </c>
      <c r="N245" s="70">
        <f>'K-12'!M181</f>
        <v>0</v>
      </c>
      <c r="O245" s="70"/>
      <c r="P245" s="71"/>
      <c r="Q245" s="302"/>
      <c r="R245" s="302"/>
      <c r="S245" s="303"/>
      <c r="T245" s="304"/>
      <c r="U245" s="302"/>
      <c r="V245" s="303"/>
      <c r="W245" s="305"/>
      <c r="X245" s="306"/>
      <c r="Y245" s="306"/>
      <c r="Z245" s="307"/>
    </row>
    <row r="246" spans="1:26" s="29" customFormat="1" ht="24" customHeight="1" x14ac:dyDescent="0.4">
      <c r="A246" s="68">
        <f>'Weekly Menus'!G9</f>
        <v>0</v>
      </c>
      <c r="B246" s="88"/>
      <c r="C246" s="108">
        <f>'K-12'!B182</f>
        <v>0</v>
      </c>
      <c r="D246" s="90"/>
      <c r="E246" s="91"/>
      <c r="F246" s="92"/>
      <c r="G246" s="69"/>
      <c r="H246" s="70">
        <f>'K-12'!E182+'K-12'!C182</f>
        <v>0</v>
      </c>
      <c r="I246" s="70">
        <f>'K-12'!G182+'K-12'!N182</f>
        <v>0</v>
      </c>
      <c r="J246" s="70">
        <f>'K-12'!I182</f>
        <v>0</v>
      </c>
      <c r="K246" s="70">
        <f>'K-12'!J182</f>
        <v>0</v>
      </c>
      <c r="L246" s="70">
        <f>'K-12'!K182</f>
        <v>0</v>
      </c>
      <c r="M246" s="129" t="str">
        <f>IF('K-12'!I205+'K-12'!J205+'K-12'!K205+'K-12'!M205&gt;=2,'K-12'!L182," ")</f>
        <v xml:space="preserve"> </v>
      </c>
      <c r="N246" s="70">
        <f>'K-12'!M182</f>
        <v>0</v>
      </c>
      <c r="O246" s="70"/>
      <c r="P246" s="71"/>
      <c r="Q246" s="302"/>
      <c r="R246" s="302"/>
      <c r="S246" s="303"/>
      <c r="T246" s="304"/>
      <c r="U246" s="302"/>
      <c r="V246" s="303"/>
      <c r="W246" s="305"/>
      <c r="X246" s="306"/>
      <c r="Y246" s="306"/>
      <c r="Z246" s="307"/>
    </row>
    <row r="247" spans="1:26" s="29" customFormat="1" ht="24" customHeight="1" x14ac:dyDescent="0.4">
      <c r="A247" s="68">
        <f>'Weekly Menus'!G10</f>
        <v>0</v>
      </c>
      <c r="B247" s="88"/>
      <c r="C247" s="108">
        <f>'K-12'!B183</f>
        <v>0</v>
      </c>
      <c r="D247" s="90"/>
      <c r="E247" s="91"/>
      <c r="F247" s="92"/>
      <c r="G247" s="69"/>
      <c r="H247" s="70">
        <f>'K-12'!E183+'K-12'!C183</f>
        <v>0</v>
      </c>
      <c r="I247" s="70">
        <f>'K-12'!G183+'K-12'!N183</f>
        <v>0</v>
      </c>
      <c r="J247" s="70">
        <f>'K-12'!I183</f>
        <v>0</v>
      </c>
      <c r="K247" s="70">
        <f>'K-12'!J183</f>
        <v>0</v>
      </c>
      <c r="L247" s="70">
        <f>'K-12'!K183</f>
        <v>0</v>
      </c>
      <c r="M247" s="129" t="str">
        <f>IF('K-12'!I205+'K-12'!J205+'K-12'!K205+'K-12'!M205&gt;=2,'K-12'!L183," ")</f>
        <v xml:space="preserve"> </v>
      </c>
      <c r="N247" s="70">
        <f>'K-12'!M183</f>
        <v>0</v>
      </c>
      <c r="O247" s="70"/>
      <c r="P247" s="71"/>
      <c r="Q247" s="302"/>
      <c r="R247" s="302"/>
      <c r="S247" s="303"/>
      <c r="T247" s="304"/>
      <c r="U247" s="302"/>
      <c r="V247" s="303"/>
      <c r="W247" s="305"/>
      <c r="X247" s="306"/>
      <c r="Y247" s="306"/>
      <c r="Z247" s="307"/>
    </row>
    <row r="248" spans="1:26" s="29" customFormat="1" ht="24" customHeight="1" x14ac:dyDescent="0.4">
      <c r="A248" s="68">
        <f>'Weekly Menus'!G11</f>
        <v>0</v>
      </c>
      <c r="B248" s="88"/>
      <c r="C248" s="108">
        <f>'K-12'!B184</f>
        <v>0</v>
      </c>
      <c r="D248" s="90"/>
      <c r="E248" s="91"/>
      <c r="F248" s="92"/>
      <c r="G248" s="69"/>
      <c r="H248" s="70">
        <f>'K-12'!E184+'K-12'!C184</f>
        <v>0</v>
      </c>
      <c r="I248" s="70">
        <f>'K-12'!G184+'K-12'!N184</f>
        <v>0</v>
      </c>
      <c r="J248" s="70">
        <f>'K-12'!I184</f>
        <v>0</v>
      </c>
      <c r="K248" s="70">
        <f>'K-12'!J184</f>
        <v>0</v>
      </c>
      <c r="L248" s="70">
        <f>'K-12'!K184</f>
        <v>0</v>
      </c>
      <c r="M248" s="129" t="str">
        <f>IF('K-12'!I205+'K-12'!J205+'K-12'!K205+'K-12'!M205&gt;=2,'K-12'!L184," ")</f>
        <v xml:space="preserve"> </v>
      </c>
      <c r="N248" s="70">
        <f>'K-12'!M184</f>
        <v>0</v>
      </c>
      <c r="O248" s="70"/>
      <c r="P248" s="71"/>
      <c r="Q248" s="302"/>
      <c r="R248" s="302"/>
      <c r="S248" s="303"/>
      <c r="T248" s="304"/>
      <c r="U248" s="302"/>
      <c r="V248" s="303"/>
      <c r="W248" s="305"/>
      <c r="X248" s="306"/>
      <c r="Y248" s="306"/>
      <c r="Z248" s="307"/>
    </row>
    <row r="249" spans="1:26" s="29" customFormat="1" ht="24" customHeight="1" x14ac:dyDescent="0.4">
      <c r="A249" s="68">
        <f>'Weekly Menus'!G12</f>
        <v>0</v>
      </c>
      <c r="B249" s="88"/>
      <c r="C249" s="108">
        <f>'K-12'!B185</f>
        <v>0</v>
      </c>
      <c r="D249" s="90"/>
      <c r="E249" s="91"/>
      <c r="F249" s="92"/>
      <c r="G249" s="69"/>
      <c r="H249" s="70">
        <f>'K-12'!E185+'K-12'!C185</f>
        <v>0</v>
      </c>
      <c r="I249" s="70">
        <f>'K-12'!G185+'K-12'!N185</f>
        <v>0</v>
      </c>
      <c r="J249" s="70">
        <f>'K-12'!I185</f>
        <v>0</v>
      </c>
      <c r="K249" s="70">
        <f>'K-12'!J185</f>
        <v>0</v>
      </c>
      <c r="L249" s="70">
        <f>'K-12'!K185</f>
        <v>0</v>
      </c>
      <c r="M249" s="129" t="str">
        <f>IF('K-12'!I205+'K-12'!J205+'K-12'!K205+'K-12'!M205&gt;=2,'K-12'!L185," ")</f>
        <v xml:space="preserve"> </v>
      </c>
      <c r="N249" s="70">
        <f>'K-12'!M185</f>
        <v>0</v>
      </c>
      <c r="O249" s="70"/>
      <c r="P249" s="71"/>
      <c r="Q249" s="302"/>
      <c r="R249" s="302"/>
      <c r="S249" s="303"/>
      <c r="T249" s="304"/>
      <c r="U249" s="302"/>
      <c r="V249" s="303"/>
      <c r="W249" s="305"/>
      <c r="X249" s="306"/>
      <c r="Y249" s="306"/>
      <c r="Z249" s="307"/>
    </row>
    <row r="250" spans="1:26" s="29" customFormat="1" ht="24" customHeight="1" x14ac:dyDescent="0.4">
      <c r="A250" s="68">
        <f>'Weekly Menus'!G13</f>
        <v>0</v>
      </c>
      <c r="B250" s="88"/>
      <c r="C250" s="108">
        <f>'K-12'!B186</f>
        <v>0</v>
      </c>
      <c r="D250" s="90"/>
      <c r="E250" s="91"/>
      <c r="F250" s="92"/>
      <c r="G250" s="69"/>
      <c r="H250" s="70">
        <f>'K-12'!E186+'K-12'!C186</f>
        <v>0</v>
      </c>
      <c r="I250" s="70">
        <f>'K-12'!G186+'K-12'!N186</f>
        <v>0</v>
      </c>
      <c r="J250" s="70">
        <f>'K-12'!I186</f>
        <v>0</v>
      </c>
      <c r="K250" s="70">
        <f>'K-12'!J186</f>
        <v>0</v>
      </c>
      <c r="L250" s="70">
        <f>'K-12'!K186</f>
        <v>0</v>
      </c>
      <c r="M250" s="129" t="str">
        <f>IF('K-12'!I205+'K-12'!J205+'K-12'!K205+'K-12'!M205&gt;=2,'K-12'!L186," ")</f>
        <v xml:space="preserve"> </v>
      </c>
      <c r="N250" s="70">
        <f>'K-12'!M186</f>
        <v>0</v>
      </c>
      <c r="O250" s="70"/>
      <c r="P250" s="71"/>
      <c r="Q250" s="302"/>
      <c r="R250" s="302"/>
      <c r="S250" s="303"/>
      <c r="T250" s="304"/>
      <c r="U250" s="302"/>
      <c r="V250" s="303"/>
      <c r="W250" s="305"/>
      <c r="X250" s="306"/>
      <c r="Y250" s="306"/>
      <c r="Z250" s="307"/>
    </row>
    <row r="251" spans="1:26" s="29" customFormat="1" ht="24" customHeight="1" x14ac:dyDescent="0.4">
      <c r="A251" s="68">
        <f>'Weekly Menus'!G14</f>
        <v>0</v>
      </c>
      <c r="B251" s="88"/>
      <c r="C251" s="108">
        <f>'K-12'!B187</f>
        <v>0</v>
      </c>
      <c r="D251" s="90"/>
      <c r="E251" s="91"/>
      <c r="F251" s="92"/>
      <c r="G251" s="69"/>
      <c r="H251" s="70">
        <f>'K-12'!E187+'K-12'!C187</f>
        <v>0</v>
      </c>
      <c r="I251" s="70">
        <f>'K-12'!G187+'K-12'!N187</f>
        <v>0</v>
      </c>
      <c r="J251" s="70">
        <f>'K-12'!I187</f>
        <v>0</v>
      </c>
      <c r="K251" s="70">
        <f>'K-12'!J187</f>
        <v>0</v>
      </c>
      <c r="L251" s="70">
        <f>'K-12'!K187</f>
        <v>0</v>
      </c>
      <c r="M251" s="129" t="str">
        <f>IF('K-12'!I205+'K-12'!J205+'K-12'!K205+'K-12'!M205&gt;=2,'K-12'!L187," ")</f>
        <v xml:space="preserve"> </v>
      </c>
      <c r="N251" s="70">
        <f>'K-12'!M187</f>
        <v>0</v>
      </c>
      <c r="O251" s="70"/>
      <c r="P251" s="71"/>
      <c r="Q251" s="302"/>
      <c r="R251" s="302"/>
      <c r="S251" s="303"/>
      <c r="T251" s="304"/>
      <c r="U251" s="302"/>
      <c r="V251" s="303"/>
      <c r="W251" s="305"/>
      <c r="X251" s="306"/>
      <c r="Y251" s="306"/>
      <c r="Z251" s="307"/>
    </row>
    <row r="252" spans="1:26" s="29" customFormat="1" ht="24" customHeight="1" x14ac:dyDescent="0.4">
      <c r="A252" s="68">
        <f>'Weekly Menus'!G15</f>
        <v>0</v>
      </c>
      <c r="B252" s="88"/>
      <c r="C252" s="108">
        <f>'K-12'!B188</f>
        <v>0</v>
      </c>
      <c r="D252" s="90"/>
      <c r="E252" s="91"/>
      <c r="F252" s="92"/>
      <c r="G252" s="69"/>
      <c r="H252" s="70">
        <f>'K-12'!E188+'K-12'!C188</f>
        <v>0</v>
      </c>
      <c r="I252" s="70">
        <f>'K-12'!G188+'K-12'!N188</f>
        <v>0</v>
      </c>
      <c r="J252" s="70">
        <f>'K-12'!I188</f>
        <v>0</v>
      </c>
      <c r="K252" s="70">
        <f>'K-12'!J188</f>
        <v>0</v>
      </c>
      <c r="L252" s="70">
        <f>'K-12'!K188</f>
        <v>0</v>
      </c>
      <c r="M252" s="129" t="str">
        <f>IF('K-12'!I205+'K-12'!J205+'K-12'!K205+'K-12'!M205&gt;=2,'K-12'!L188," ")</f>
        <v xml:space="preserve"> </v>
      </c>
      <c r="N252" s="70">
        <f>'K-12'!M188</f>
        <v>0</v>
      </c>
      <c r="O252" s="70"/>
      <c r="P252" s="71"/>
      <c r="Q252" s="302"/>
      <c r="R252" s="302"/>
      <c r="S252" s="303"/>
      <c r="T252" s="304"/>
      <c r="U252" s="302"/>
      <c r="V252" s="303"/>
      <c r="W252" s="305"/>
      <c r="X252" s="306"/>
      <c r="Y252" s="306"/>
      <c r="Z252" s="307"/>
    </row>
    <row r="253" spans="1:26" s="29" customFormat="1" ht="24" customHeight="1" x14ac:dyDescent="0.4">
      <c r="A253" s="68">
        <f>'Weekly Menus'!G16</f>
        <v>0</v>
      </c>
      <c r="B253" s="88"/>
      <c r="C253" s="108">
        <f>'K-12'!B189</f>
        <v>0</v>
      </c>
      <c r="D253" s="90"/>
      <c r="E253" s="91"/>
      <c r="F253" s="92"/>
      <c r="G253" s="69"/>
      <c r="H253" s="70">
        <f>'K-12'!E189+'K-12'!C189</f>
        <v>0</v>
      </c>
      <c r="I253" s="70">
        <f>'K-12'!G189+'K-12'!N189</f>
        <v>0</v>
      </c>
      <c r="J253" s="70">
        <f>'K-12'!I189</f>
        <v>0</v>
      </c>
      <c r="K253" s="70">
        <f>'K-12'!J189</f>
        <v>0</v>
      </c>
      <c r="L253" s="70">
        <f>'K-12'!K189</f>
        <v>0</v>
      </c>
      <c r="M253" s="129" t="str">
        <f>IF('K-12'!I205+'K-12'!J205+'K-12'!K205+'K-12'!M205&gt;=2,'K-12'!L189," ")</f>
        <v xml:space="preserve"> </v>
      </c>
      <c r="N253" s="70">
        <f>'K-12'!M189</f>
        <v>0</v>
      </c>
      <c r="O253" s="70"/>
      <c r="P253" s="71"/>
      <c r="Q253" s="302"/>
      <c r="R253" s="302"/>
      <c r="S253" s="303"/>
      <c r="T253" s="304"/>
      <c r="U253" s="302"/>
      <c r="V253" s="303"/>
      <c r="W253" s="305"/>
      <c r="X253" s="306"/>
      <c r="Y253" s="306"/>
      <c r="Z253" s="307"/>
    </row>
    <row r="254" spans="1:26" s="29" customFormat="1" ht="24" customHeight="1" x14ac:dyDescent="0.4">
      <c r="A254" s="68">
        <f>'Weekly Menus'!G17</f>
        <v>0</v>
      </c>
      <c r="B254" s="88"/>
      <c r="C254" s="108">
        <f>'K-12'!B190</f>
        <v>0</v>
      </c>
      <c r="D254" s="90"/>
      <c r="E254" s="91"/>
      <c r="F254" s="92"/>
      <c r="G254" s="69"/>
      <c r="H254" s="70">
        <f>'K-12'!E190+'K-12'!C190</f>
        <v>0</v>
      </c>
      <c r="I254" s="70">
        <f>'K-12'!G190+'K-12'!N190</f>
        <v>0</v>
      </c>
      <c r="J254" s="70">
        <f>'K-12'!I190</f>
        <v>0</v>
      </c>
      <c r="K254" s="70">
        <f>'K-12'!J190</f>
        <v>0</v>
      </c>
      <c r="L254" s="70">
        <f>'K-12'!K190</f>
        <v>0</v>
      </c>
      <c r="M254" s="129" t="str">
        <f>IF('K-12'!I205+'K-12'!J205+'K-12'!K205+'K-12'!M205&gt;=2,'K-12'!L190," ")</f>
        <v xml:space="preserve"> </v>
      </c>
      <c r="N254" s="70">
        <f>'K-12'!M190</f>
        <v>0</v>
      </c>
      <c r="O254" s="70"/>
      <c r="P254" s="71"/>
      <c r="Q254" s="302"/>
      <c r="R254" s="302"/>
      <c r="S254" s="303"/>
      <c r="T254" s="304"/>
      <c r="U254" s="302"/>
      <c r="V254" s="303"/>
      <c r="W254" s="323"/>
      <c r="X254" s="323"/>
      <c r="Y254" s="323"/>
      <c r="Z254" s="324"/>
    </row>
    <row r="255" spans="1:26" s="29" customFormat="1" ht="24" customHeight="1" x14ac:dyDescent="0.4">
      <c r="A255" s="68">
        <f>'Weekly Menus'!G18</f>
        <v>0</v>
      </c>
      <c r="B255" s="88"/>
      <c r="C255" s="108">
        <f>'K-12'!B191</f>
        <v>0</v>
      </c>
      <c r="D255" s="90"/>
      <c r="E255" s="91"/>
      <c r="F255" s="92"/>
      <c r="G255" s="69"/>
      <c r="H255" s="70">
        <f>'K-12'!E191+'K-12'!C191</f>
        <v>0</v>
      </c>
      <c r="I255" s="70">
        <f>'K-12'!G191+'K-12'!N191</f>
        <v>0</v>
      </c>
      <c r="J255" s="70">
        <f>'K-12'!I191</f>
        <v>0</v>
      </c>
      <c r="K255" s="70">
        <f>'K-12'!J191</f>
        <v>0</v>
      </c>
      <c r="L255" s="70">
        <f>'K-12'!K191</f>
        <v>0</v>
      </c>
      <c r="M255" s="129" t="str">
        <f>IF('K-12'!I205+'K-12'!J205+'K-12'!K205+'K-12'!M205&gt;=2,'K-12'!L191," ")</f>
        <v xml:space="preserve"> </v>
      </c>
      <c r="N255" s="70">
        <f>'K-12'!M191</f>
        <v>0</v>
      </c>
      <c r="O255" s="70"/>
      <c r="P255" s="71"/>
      <c r="Q255" s="302"/>
      <c r="R255" s="302"/>
      <c r="S255" s="303"/>
      <c r="T255" s="304"/>
      <c r="U255" s="302"/>
      <c r="V255" s="303"/>
      <c r="W255" s="323"/>
      <c r="X255" s="323"/>
      <c r="Y255" s="323"/>
      <c r="Z255" s="324"/>
    </row>
    <row r="256" spans="1:26" s="29" customFormat="1" ht="24" customHeight="1" x14ac:dyDescent="0.4">
      <c r="A256" s="68">
        <f>'Weekly Menus'!G19</f>
        <v>0</v>
      </c>
      <c r="B256" s="88"/>
      <c r="C256" s="108">
        <f>'K-12'!B192</f>
        <v>0</v>
      </c>
      <c r="D256" s="90"/>
      <c r="E256" s="91"/>
      <c r="F256" s="92"/>
      <c r="G256" s="69"/>
      <c r="H256" s="70">
        <f>'K-12'!E192+'K-12'!C192</f>
        <v>0</v>
      </c>
      <c r="I256" s="70">
        <f>'K-12'!G192+'K-12'!N192</f>
        <v>0</v>
      </c>
      <c r="J256" s="70">
        <f>'K-12'!I192</f>
        <v>0</v>
      </c>
      <c r="K256" s="70">
        <f>'K-12'!J192</f>
        <v>0</v>
      </c>
      <c r="L256" s="70">
        <f>'K-12'!K192</f>
        <v>0</v>
      </c>
      <c r="M256" s="129" t="str">
        <f>IF('K-12'!I205+'K-12'!J205+'K-12'!K205+'K-12'!M205&gt;=2,'K-12'!L192," ")</f>
        <v xml:space="preserve"> </v>
      </c>
      <c r="N256" s="70">
        <f>'K-12'!M192</f>
        <v>0</v>
      </c>
      <c r="O256" s="70"/>
      <c r="P256" s="71"/>
      <c r="Q256" s="302"/>
      <c r="R256" s="302"/>
      <c r="S256" s="303"/>
      <c r="T256" s="304"/>
      <c r="U256" s="302"/>
      <c r="V256" s="303"/>
      <c r="W256" s="323"/>
      <c r="X256" s="323"/>
      <c r="Y256" s="323"/>
      <c r="Z256" s="324"/>
    </row>
    <row r="257" spans="1:26" s="29" customFormat="1" ht="24" customHeight="1" x14ac:dyDescent="0.4">
      <c r="A257" s="68">
        <f>'Weekly Menus'!G20</f>
        <v>0</v>
      </c>
      <c r="B257" s="88"/>
      <c r="C257" s="108">
        <f>'K-12'!B193</f>
        <v>0</v>
      </c>
      <c r="D257" s="90"/>
      <c r="E257" s="91"/>
      <c r="F257" s="92"/>
      <c r="G257" s="69"/>
      <c r="H257" s="70">
        <f>'K-12'!E193+'K-12'!C193</f>
        <v>0</v>
      </c>
      <c r="I257" s="70">
        <f>'K-12'!G193+'K-12'!N193</f>
        <v>0</v>
      </c>
      <c r="J257" s="70">
        <f>'K-12'!I193</f>
        <v>0</v>
      </c>
      <c r="K257" s="70">
        <f>'K-12'!J193</f>
        <v>0</v>
      </c>
      <c r="L257" s="70">
        <f>'K-12'!K193</f>
        <v>0</v>
      </c>
      <c r="M257" s="129" t="str">
        <f>IF('K-12'!I205+'K-12'!J205+'K-12'!K205+'K-12'!M205&gt;=2,'K-12'!L193," ")</f>
        <v xml:space="preserve"> </v>
      </c>
      <c r="N257" s="70">
        <f>'K-12'!M193</f>
        <v>0</v>
      </c>
      <c r="O257" s="70"/>
      <c r="P257" s="71"/>
      <c r="Q257" s="302"/>
      <c r="R257" s="302"/>
      <c r="S257" s="303"/>
      <c r="T257" s="304"/>
      <c r="U257" s="302"/>
      <c r="V257" s="303"/>
      <c r="W257" s="323"/>
      <c r="X257" s="323"/>
      <c r="Y257" s="323"/>
      <c r="Z257" s="324"/>
    </row>
    <row r="258" spans="1:26" s="29" customFormat="1" ht="24" customHeight="1" x14ac:dyDescent="0.4">
      <c r="A258" s="68">
        <f>'Weekly Menus'!G21</f>
        <v>0</v>
      </c>
      <c r="B258" s="88"/>
      <c r="C258" s="108">
        <f>'K-12'!B194</f>
        <v>0</v>
      </c>
      <c r="D258" s="90"/>
      <c r="E258" s="91"/>
      <c r="F258" s="92"/>
      <c r="G258" s="69"/>
      <c r="H258" s="70">
        <f>'K-12'!E194+'K-12'!C194</f>
        <v>0</v>
      </c>
      <c r="I258" s="70">
        <f>'K-12'!G194+'K-12'!N194</f>
        <v>0</v>
      </c>
      <c r="J258" s="70">
        <f>'K-12'!I194</f>
        <v>0</v>
      </c>
      <c r="K258" s="70">
        <f>'K-12'!J194</f>
        <v>0</v>
      </c>
      <c r="L258" s="70">
        <f>'K-12'!K194</f>
        <v>0</v>
      </c>
      <c r="M258" s="129" t="str">
        <f>IF('K-12'!I205+'K-12'!J205+'K-12'!K205+'K-12'!M205&gt;=2,'K-12'!L194," ")</f>
        <v xml:space="preserve"> </v>
      </c>
      <c r="N258" s="70">
        <f>'K-12'!M194</f>
        <v>0</v>
      </c>
      <c r="O258" s="70"/>
      <c r="P258" s="71"/>
      <c r="Q258" s="302"/>
      <c r="R258" s="302"/>
      <c r="S258" s="303"/>
      <c r="T258" s="304"/>
      <c r="U258" s="302"/>
      <c r="V258" s="303"/>
      <c r="W258" s="323"/>
      <c r="X258" s="323"/>
      <c r="Y258" s="323"/>
      <c r="Z258" s="324"/>
    </row>
    <row r="259" spans="1:26" s="29" customFormat="1" ht="24" customHeight="1" x14ac:dyDescent="0.4">
      <c r="A259" s="68">
        <f>'Weekly Menus'!G22</f>
        <v>0</v>
      </c>
      <c r="B259" s="88"/>
      <c r="C259" s="108">
        <f>'K-12'!B195</f>
        <v>0</v>
      </c>
      <c r="D259" s="90"/>
      <c r="E259" s="91"/>
      <c r="F259" s="92"/>
      <c r="G259" s="69"/>
      <c r="H259" s="70">
        <f>'K-12'!E195+'K-12'!C195</f>
        <v>0</v>
      </c>
      <c r="I259" s="70">
        <f>'K-12'!G195+'K-12'!N195</f>
        <v>0</v>
      </c>
      <c r="J259" s="70">
        <f>'K-12'!I195</f>
        <v>0</v>
      </c>
      <c r="K259" s="70">
        <f>'K-12'!J195</f>
        <v>0</v>
      </c>
      <c r="L259" s="70">
        <f>'K-12'!K195</f>
        <v>0</v>
      </c>
      <c r="M259" s="129" t="str">
        <f>IF('K-12'!I205+'K-12'!J205+'K-12'!K205+'K-12'!M205&gt;=2,'K-12'!L195," ")</f>
        <v xml:space="preserve"> </v>
      </c>
      <c r="N259" s="70">
        <f>'K-12'!M195</f>
        <v>0</v>
      </c>
      <c r="O259" s="70"/>
      <c r="P259" s="71"/>
      <c r="Q259" s="302"/>
      <c r="R259" s="302"/>
      <c r="S259" s="303"/>
      <c r="T259" s="304"/>
      <c r="U259" s="302"/>
      <c r="V259" s="303"/>
      <c r="W259" s="323"/>
      <c r="X259" s="323"/>
      <c r="Y259" s="323"/>
      <c r="Z259" s="324"/>
    </row>
    <row r="260" spans="1:26" s="29" customFormat="1" ht="24" customHeight="1" x14ac:dyDescent="0.4">
      <c r="A260" s="68">
        <f>'Weekly Menus'!G23</f>
        <v>0</v>
      </c>
      <c r="B260" s="88"/>
      <c r="C260" s="108">
        <f>'K-12'!B196</f>
        <v>0</v>
      </c>
      <c r="D260" s="90"/>
      <c r="E260" s="91"/>
      <c r="F260" s="92"/>
      <c r="G260" s="69"/>
      <c r="H260" s="70">
        <f>'K-12'!E196+'K-12'!C196</f>
        <v>0</v>
      </c>
      <c r="I260" s="70">
        <f>'K-12'!G196+'K-12'!N196</f>
        <v>0</v>
      </c>
      <c r="J260" s="70">
        <f>'K-12'!I196</f>
        <v>0</v>
      </c>
      <c r="K260" s="70">
        <f>'K-12'!J196</f>
        <v>0</v>
      </c>
      <c r="L260" s="70">
        <f>'K-12'!K196</f>
        <v>0</v>
      </c>
      <c r="M260" s="129" t="str">
        <f>IF('K-12'!I205+'K-12'!J205+'K-12'!K205+'K-12'!M205&gt;=2,'K-12'!L196," ")</f>
        <v xml:space="preserve"> </v>
      </c>
      <c r="N260" s="70">
        <f>'K-12'!M196</f>
        <v>0</v>
      </c>
      <c r="O260" s="70"/>
      <c r="P260" s="71"/>
      <c r="Q260" s="302"/>
      <c r="R260" s="302"/>
      <c r="S260" s="303"/>
      <c r="T260" s="304"/>
      <c r="U260" s="302"/>
      <c r="V260" s="303"/>
      <c r="W260" s="323"/>
      <c r="X260" s="323"/>
      <c r="Y260" s="323"/>
      <c r="Z260" s="324"/>
    </row>
    <row r="261" spans="1:26" s="29" customFormat="1" ht="24" customHeight="1" x14ac:dyDescent="0.4">
      <c r="A261" s="68">
        <f>'Weekly Menus'!G24</f>
        <v>0</v>
      </c>
      <c r="B261" s="88"/>
      <c r="C261" s="108">
        <f>'K-12'!B197</f>
        <v>0</v>
      </c>
      <c r="D261" s="90"/>
      <c r="E261" s="91"/>
      <c r="F261" s="92"/>
      <c r="G261" s="69"/>
      <c r="H261" s="70">
        <f>'K-12'!E197+'K-12'!C197</f>
        <v>0</v>
      </c>
      <c r="I261" s="70">
        <f>'K-12'!G197+'K-12'!N197</f>
        <v>0</v>
      </c>
      <c r="J261" s="70">
        <f>'K-12'!I197</f>
        <v>0</v>
      </c>
      <c r="K261" s="70">
        <f>'K-12'!J197</f>
        <v>0</v>
      </c>
      <c r="L261" s="70">
        <f>'K-12'!K197</f>
        <v>0</v>
      </c>
      <c r="M261" s="129" t="str">
        <f>IF('K-12'!I205+'K-12'!J205+'K-12'!K205+'K-12'!M205&gt;=2,'K-12'!L197," ")</f>
        <v xml:space="preserve"> </v>
      </c>
      <c r="N261" s="70">
        <f>'K-12'!M197</f>
        <v>0</v>
      </c>
      <c r="O261" s="70"/>
      <c r="P261" s="71"/>
      <c r="Q261" s="302"/>
      <c r="R261" s="302"/>
      <c r="S261" s="303"/>
      <c r="T261" s="304"/>
      <c r="U261" s="302"/>
      <c r="V261" s="303"/>
      <c r="W261" s="323"/>
      <c r="X261" s="323"/>
      <c r="Y261" s="323"/>
      <c r="Z261" s="324"/>
    </row>
    <row r="262" spans="1:26" ht="24" customHeight="1" x14ac:dyDescent="0.4">
      <c r="A262" s="68">
        <f>'Weekly Menus'!G25</f>
        <v>0</v>
      </c>
      <c r="B262" s="88"/>
      <c r="C262" s="108">
        <f>'K-12'!B198</f>
        <v>0</v>
      </c>
      <c r="D262" s="90"/>
      <c r="E262" s="91"/>
      <c r="F262" s="92"/>
      <c r="G262" s="69"/>
      <c r="H262" s="70">
        <f>'K-12'!E198+'K-12'!C198</f>
        <v>0</v>
      </c>
      <c r="I262" s="70">
        <f>'K-12'!G198+'K-12'!N198</f>
        <v>0</v>
      </c>
      <c r="J262" s="70">
        <f>'K-12'!I198</f>
        <v>0</v>
      </c>
      <c r="K262" s="70">
        <f>'K-12'!J198</f>
        <v>0</v>
      </c>
      <c r="L262" s="70">
        <f>'K-12'!K198</f>
        <v>0</v>
      </c>
      <c r="M262" s="129" t="str">
        <f>IF('K-12'!I205+'K-12'!J205+'K-12'!K205+'K-12'!M205&gt;=2,'K-12'!L198," ")</f>
        <v xml:space="preserve"> </v>
      </c>
      <c r="N262" s="70">
        <f>'K-12'!M198</f>
        <v>0</v>
      </c>
      <c r="O262" s="70"/>
      <c r="P262" s="71"/>
      <c r="Q262" s="302"/>
      <c r="R262" s="302"/>
      <c r="S262" s="303"/>
      <c r="T262" s="304"/>
      <c r="U262" s="302"/>
      <c r="V262" s="303"/>
      <c r="W262" s="323"/>
      <c r="X262" s="323"/>
      <c r="Y262" s="323"/>
      <c r="Z262" s="324"/>
    </row>
    <row r="263" spans="1:26" ht="24" customHeight="1" thickBot="1" x14ac:dyDescent="0.45">
      <c r="A263" s="68">
        <f>'Weekly Menus'!G26</f>
        <v>0</v>
      </c>
      <c r="B263" s="89"/>
      <c r="C263" s="108">
        <f>'K-12'!B199</f>
        <v>0</v>
      </c>
      <c r="D263" s="93"/>
      <c r="E263" s="94"/>
      <c r="F263" s="95"/>
      <c r="G263" s="183"/>
      <c r="H263" s="70">
        <f>'K-12'!E199+'K-12'!C199</f>
        <v>0</v>
      </c>
      <c r="I263" s="70">
        <f>'K-12'!G199+'K-12'!N199</f>
        <v>0</v>
      </c>
      <c r="J263" s="70">
        <f>'K-12'!I199</f>
        <v>0</v>
      </c>
      <c r="K263" s="70">
        <f>'K-12'!J199</f>
        <v>0</v>
      </c>
      <c r="L263" s="70">
        <f>'K-12'!K199</f>
        <v>0</v>
      </c>
      <c r="M263" s="188" t="str">
        <f>IF('K-12'!I205+'K-12'!J205+'K-12'!K205+'K-12'!M205&gt;=2,'K-12'!L199," ")</f>
        <v xml:space="preserve"> </v>
      </c>
      <c r="N263" s="70">
        <f>'K-12'!M199</f>
        <v>0</v>
      </c>
      <c r="O263" s="184"/>
      <c r="P263" s="185"/>
      <c r="Q263" s="340"/>
      <c r="R263" s="340"/>
      <c r="S263" s="341"/>
      <c r="T263" s="342"/>
      <c r="U263" s="340"/>
      <c r="V263" s="341"/>
      <c r="W263" s="343"/>
      <c r="X263" s="343"/>
      <c r="Y263" s="343"/>
      <c r="Z263" s="344"/>
    </row>
    <row r="264" spans="1:26" ht="24" customHeight="1" x14ac:dyDescent="0.4">
      <c r="A264" s="325" t="s">
        <v>45</v>
      </c>
      <c r="B264" s="326"/>
      <c r="C264" s="326"/>
      <c r="D264" s="326"/>
      <c r="E264" s="326"/>
      <c r="F264" s="326"/>
      <c r="G264" s="186">
        <f>FLOOR(SUM(G244:G263), 0.25)</f>
        <v>0</v>
      </c>
      <c r="H264" s="186">
        <f>FLOOR(SUM(H244:H263), 0.25)</f>
        <v>0</v>
      </c>
      <c r="I264" s="186">
        <f>FLOOR(SUM(I244:I263), 0.125)</f>
        <v>0</v>
      </c>
      <c r="J264" s="186">
        <f t="shared" ref="J264:P264" si="12">FLOOR(SUM(J244:J263), 0.125)</f>
        <v>0</v>
      </c>
      <c r="K264" s="186">
        <f t="shared" si="12"/>
        <v>0</v>
      </c>
      <c r="L264" s="186">
        <f t="shared" si="12"/>
        <v>0</v>
      </c>
      <c r="M264" s="186">
        <f t="shared" si="12"/>
        <v>0</v>
      </c>
      <c r="N264" s="186">
        <f t="shared" si="12"/>
        <v>0</v>
      </c>
      <c r="O264" s="186">
        <f t="shared" si="12"/>
        <v>0</v>
      </c>
      <c r="P264" s="187">
        <f t="shared" si="12"/>
        <v>0</v>
      </c>
      <c r="Q264" s="327" t="s">
        <v>49</v>
      </c>
      <c r="R264" s="328"/>
      <c r="S264" s="328"/>
      <c r="T264" s="328"/>
      <c r="U264" s="328"/>
      <c r="V264" s="328"/>
      <c r="W264" s="328"/>
      <c r="X264" s="328"/>
      <c r="Y264" s="328"/>
      <c r="Z264" s="329"/>
    </row>
    <row r="265" spans="1:26" ht="24" customHeight="1" x14ac:dyDescent="0.4">
      <c r="A265" s="336" t="s">
        <v>44</v>
      </c>
      <c r="B265" s="337"/>
      <c r="C265" s="337"/>
      <c r="D265" s="337"/>
      <c r="E265" s="337"/>
      <c r="F265" s="337"/>
      <c r="G265" s="30"/>
      <c r="H265" s="30"/>
      <c r="I265" s="30"/>
      <c r="J265" s="30"/>
      <c r="K265" s="30"/>
      <c r="L265" s="30"/>
      <c r="M265" s="30"/>
      <c r="N265" s="30"/>
      <c r="O265" s="30"/>
      <c r="P265" s="113"/>
      <c r="Q265" s="330"/>
      <c r="R265" s="331"/>
      <c r="S265" s="331"/>
      <c r="T265" s="331"/>
      <c r="U265" s="331"/>
      <c r="V265" s="331"/>
      <c r="W265" s="331"/>
      <c r="X265" s="331"/>
      <c r="Y265" s="331"/>
      <c r="Z265" s="332"/>
    </row>
    <row r="266" spans="1:26" ht="24" customHeight="1" thickBot="1" x14ac:dyDescent="0.45">
      <c r="A266" s="338" t="s">
        <v>56</v>
      </c>
      <c r="B266" s="339"/>
      <c r="C266" s="339"/>
      <c r="D266" s="339"/>
      <c r="E266" s="339"/>
      <c r="F266" s="339"/>
      <c r="G266" s="72">
        <f>SUM(G35,G73,G111,G149,G187,G226,G264)</f>
        <v>0</v>
      </c>
      <c r="H266" s="72">
        <f t="shared" ref="H266:P266" si="13">SUM(H35,H73,H111,H149,H187,H226,H264)</f>
        <v>0</v>
      </c>
      <c r="I266" s="72">
        <f t="shared" si="13"/>
        <v>0</v>
      </c>
      <c r="J266" s="72">
        <f t="shared" si="13"/>
        <v>0</v>
      </c>
      <c r="K266" s="72">
        <f t="shared" si="13"/>
        <v>0</v>
      </c>
      <c r="L266" s="72">
        <f t="shared" si="13"/>
        <v>0</v>
      </c>
      <c r="M266" s="72">
        <f t="shared" si="13"/>
        <v>0</v>
      </c>
      <c r="N266" s="72">
        <f t="shared" si="13"/>
        <v>0</v>
      </c>
      <c r="O266" s="72">
        <f t="shared" si="13"/>
        <v>0</v>
      </c>
      <c r="P266" s="72">
        <f t="shared" si="13"/>
        <v>0</v>
      </c>
      <c r="Q266" s="333"/>
      <c r="R266" s="334"/>
      <c r="S266" s="334"/>
      <c r="T266" s="334"/>
      <c r="U266" s="334"/>
      <c r="V266" s="334"/>
      <c r="W266" s="334"/>
      <c r="X266" s="334"/>
      <c r="Y266" s="334"/>
      <c r="Z266" s="335"/>
    </row>
  </sheetData>
  <sheetProtection password="D9A3" sheet="1" objects="1" scenarios="1" selectLockedCells="1"/>
  <mergeCells count="735">
    <mergeCell ref="Q263:S263"/>
    <mergeCell ref="T263:V263"/>
    <mergeCell ref="W263:Z263"/>
    <mergeCell ref="A264:F264"/>
    <mergeCell ref="Q264:Z266"/>
    <mergeCell ref="A265:F265"/>
    <mergeCell ref="A266:F266"/>
    <mergeCell ref="Q260:S260"/>
    <mergeCell ref="T260:V260"/>
    <mergeCell ref="W260:Z260"/>
    <mergeCell ref="Q261:S261"/>
    <mergeCell ref="T261:V261"/>
    <mergeCell ref="W261:Z261"/>
    <mergeCell ref="Q262:S262"/>
    <mergeCell ref="T262:V262"/>
    <mergeCell ref="W262:Z262"/>
    <mergeCell ref="Q257:S257"/>
    <mergeCell ref="T257:V257"/>
    <mergeCell ref="W257:Z257"/>
    <mergeCell ref="Q258:S258"/>
    <mergeCell ref="T258:V258"/>
    <mergeCell ref="W258:Z258"/>
    <mergeCell ref="Q259:S259"/>
    <mergeCell ref="T259:V259"/>
    <mergeCell ref="W259:Z259"/>
    <mergeCell ref="Q254:S254"/>
    <mergeCell ref="T254:V254"/>
    <mergeCell ref="W254:Z254"/>
    <mergeCell ref="Q255:S255"/>
    <mergeCell ref="T255:V255"/>
    <mergeCell ref="W255:Z255"/>
    <mergeCell ref="Q256:S256"/>
    <mergeCell ref="T256:V256"/>
    <mergeCell ref="W256:Z256"/>
    <mergeCell ref="Q251:S251"/>
    <mergeCell ref="T251:V251"/>
    <mergeCell ref="W251:Z251"/>
    <mergeCell ref="Q252:S252"/>
    <mergeCell ref="T252:V252"/>
    <mergeCell ref="W252:Z252"/>
    <mergeCell ref="Q253:S253"/>
    <mergeCell ref="T253:V253"/>
    <mergeCell ref="W253:Z253"/>
    <mergeCell ref="Q248:S248"/>
    <mergeCell ref="T248:V248"/>
    <mergeCell ref="W248:Z248"/>
    <mergeCell ref="Q249:S249"/>
    <mergeCell ref="T249:V249"/>
    <mergeCell ref="W249:Z249"/>
    <mergeCell ref="Q250:S250"/>
    <mergeCell ref="T250:V250"/>
    <mergeCell ref="W250:Z250"/>
    <mergeCell ref="Q245:S245"/>
    <mergeCell ref="T245:V245"/>
    <mergeCell ref="W245:Z245"/>
    <mergeCell ref="Q246:S246"/>
    <mergeCell ref="T246:V246"/>
    <mergeCell ref="W246:Z246"/>
    <mergeCell ref="Q247:S247"/>
    <mergeCell ref="T247:V247"/>
    <mergeCell ref="W247:Z247"/>
    <mergeCell ref="A242:A243"/>
    <mergeCell ref="B242:B243"/>
    <mergeCell ref="C242:C243"/>
    <mergeCell ref="D242:F242"/>
    <mergeCell ref="G242:P242"/>
    <mergeCell ref="Q242:S243"/>
    <mergeCell ref="T242:V243"/>
    <mergeCell ref="W242:Z243"/>
    <mergeCell ref="Q244:S244"/>
    <mergeCell ref="T244:V244"/>
    <mergeCell ref="W244:Z244"/>
    <mergeCell ref="E239:G239"/>
    <mergeCell ref="H239:I240"/>
    <mergeCell ref="J239:K239"/>
    <mergeCell ref="L239:M239"/>
    <mergeCell ref="P239:R239"/>
    <mergeCell ref="S239:T240"/>
    <mergeCell ref="U239:V239"/>
    <mergeCell ref="W239:X239"/>
    <mergeCell ref="E240:G240"/>
    <mergeCell ref="J240:K240"/>
    <mergeCell ref="L240:M240"/>
    <mergeCell ref="P240:R240"/>
    <mergeCell ref="U240:V240"/>
    <mergeCell ref="W240:X240"/>
    <mergeCell ref="E236:G237"/>
    <mergeCell ref="H236:I237"/>
    <mergeCell ref="J236:K237"/>
    <mergeCell ref="L236:M237"/>
    <mergeCell ref="P236:R237"/>
    <mergeCell ref="S236:T237"/>
    <mergeCell ref="U236:V237"/>
    <mergeCell ref="W236:X237"/>
    <mergeCell ref="E238:G238"/>
    <mergeCell ref="H238:I238"/>
    <mergeCell ref="J238:K238"/>
    <mergeCell ref="L238:M238"/>
    <mergeCell ref="P238:R238"/>
    <mergeCell ref="S238:T238"/>
    <mergeCell ref="U238:V238"/>
    <mergeCell ref="W238:X238"/>
    <mergeCell ref="Q225:S225"/>
    <mergeCell ref="T225:V225"/>
    <mergeCell ref="W225:Z225"/>
    <mergeCell ref="A226:F226"/>
    <mergeCell ref="Q226:Z228"/>
    <mergeCell ref="A227:F227"/>
    <mergeCell ref="A228:F228"/>
    <mergeCell ref="A230:Z230"/>
    <mergeCell ref="E235:M235"/>
    <mergeCell ref="P235:X235"/>
    <mergeCell ref="Q222:S222"/>
    <mergeCell ref="T222:V222"/>
    <mergeCell ref="W222:Z222"/>
    <mergeCell ref="Q223:S223"/>
    <mergeCell ref="T223:V223"/>
    <mergeCell ref="W223:Z223"/>
    <mergeCell ref="Q224:S224"/>
    <mergeCell ref="T224:V224"/>
    <mergeCell ref="W224:Z224"/>
    <mergeCell ref="Q219:S219"/>
    <mergeCell ref="T219:V219"/>
    <mergeCell ref="W219:Z219"/>
    <mergeCell ref="Q220:S220"/>
    <mergeCell ref="T220:V220"/>
    <mergeCell ref="W220:Z220"/>
    <mergeCell ref="Q221:S221"/>
    <mergeCell ref="T221:V221"/>
    <mergeCell ref="W221:Z221"/>
    <mergeCell ref="Q216:S216"/>
    <mergeCell ref="T216:V216"/>
    <mergeCell ref="W216:Z216"/>
    <mergeCell ref="Q217:S217"/>
    <mergeCell ref="T217:V217"/>
    <mergeCell ref="W217:Z217"/>
    <mergeCell ref="Q218:S218"/>
    <mergeCell ref="T218:V218"/>
    <mergeCell ref="W218:Z218"/>
    <mergeCell ref="Q213:S213"/>
    <mergeCell ref="T213:V213"/>
    <mergeCell ref="W213:Z213"/>
    <mergeCell ref="Q214:S214"/>
    <mergeCell ref="T214:V214"/>
    <mergeCell ref="W214:Z214"/>
    <mergeCell ref="Q215:S215"/>
    <mergeCell ref="T215:V215"/>
    <mergeCell ref="W215:Z215"/>
    <mergeCell ref="Q210:S210"/>
    <mergeCell ref="T210:V210"/>
    <mergeCell ref="W210:Z210"/>
    <mergeCell ref="Q211:S211"/>
    <mergeCell ref="T211:V211"/>
    <mergeCell ref="W211:Z211"/>
    <mergeCell ref="Q212:S212"/>
    <mergeCell ref="T212:V212"/>
    <mergeCell ref="W212:Z212"/>
    <mergeCell ref="Q207:S207"/>
    <mergeCell ref="T207:V207"/>
    <mergeCell ref="W207:Z207"/>
    <mergeCell ref="Q208:S208"/>
    <mergeCell ref="T208:V208"/>
    <mergeCell ref="W208:Z208"/>
    <mergeCell ref="Q209:S209"/>
    <mergeCell ref="T209:V209"/>
    <mergeCell ref="W209:Z209"/>
    <mergeCell ref="A204:A205"/>
    <mergeCell ref="B204:B205"/>
    <mergeCell ref="C204:C205"/>
    <mergeCell ref="D204:F204"/>
    <mergeCell ref="G204:P204"/>
    <mergeCell ref="Q204:S205"/>
    <mergeCell ref="T204:V205"/>
    <mergeCell ref="W204:Z205"/>
    <mergeCell ref="Q206:S206"/>
    <mergeCell ref="T206:V206"/>
    <mergeCell ref="W206:Z206"/>
    <mergeCell ref="E200:G200"/>
    <mergeCell ref="H200:I200"/>
    <mergeCell ref="J200:K200"/>
    <mergeCell ref="L200:M200"/>
    <mergeCell ref="P200:R200"/>
    <mergeCell ref="S200:T200"/>
    <mergeCell ref="U200:V200"/>
    <mergeCell ref="W200:X200"/>
    <mergeCell ref="E201:G201"/>
    <mergeCell ref="H201:I202"/>
    <mergeCell ref="J201:K201"/>
    <mergeCell ref="L201:M201"/>
    <mergeCell ref="P201:R201"/>
    <mergeCell ref="S201:T202"/>
    <mergeCell ref="U201:V201"/>
    <mergeCell ref="W201:X201"/>
    <mergeCell ref="E202:G202"/>
    <mergeCell ref="J202:K202"/>
    <mergeCell ref="L202:M202"/>
    <mergeCell ref="P202:R202"/>
    <mergeCell ref="U202:V202"/>
    <mergeCell ref="W202:X202"/>
    <mergeCell ref="A192:Z192"/>
    <mergeCell ref="E197:M197"/>
    <mergeCell ref="P197:X197"/>
    <mergeCell ref="E198:G199"/>
    <mergeCell ref="H198:I199"/>
    <mergeCell ref="J198:K199"/>
    <mergeCell ref="L198:M199"/>
    <mergeCell ref="P198:R199"/>
    <mergeCell ref="S198:T199"/>
    <mergeCell ref="U198:V199"/>
    <mergeCell ref="W198:X199"/>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E86:G86"/>
    <mergeCell ref="H86:I87"/>
    <mergeCell ref="J86:K86"/>
    <mergeCell ref="L86:M86"/>
    <mergeCell ref="E87:G87"/>
    <mergeCell ref="A111:F111"/>
    <mergeCell ref="E125:G125"/>
    <mergeCell ref="J125:K125"/>
    <mergeCell ref="L125:M125"/>
    <mergeCell ref="E85:G85"/>
    <mergeCell ref="A73:F73"/>
    <mergeCell ref="J47:K47"/>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W45:X46"/>
    <mergeCell ref="E47:G47"/>
    <mergeCell ref="H47:I47"/>
    <mergeCell ref="L47:M47"/>
    <mergeCell ref="P47:R47"/>
    <mergeCell ref="S47:T47"/>
    <mergeCell ref="U47:V47"/>
    <mergeCell ref="W47:X47"/>
    <mergeCell ref="A39:Z39"/>
    <mergeCell ref="E44:M44"/>
    <mergeCell ref="P44:X44"/>
    <mergeCell ref="E45:G46"/>
    <mergeCell ref="H45:I46"/>
    <mergeCell ref="J45:K46"/>
    <mergeCell ref="L45:M46"/>
    <mergeCell ref="P45:R46"/>
    <mergeCell ref="S45:T46"/>
    <mergeCell ref="U45:V46"/>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Q59:S59"/>
    <mergeCell ref="T59:V59"/>
    <mergeCell ref="W59:Z59"/>
    <mergeCell ref="Q60:S60"/>
    <mergeCell ref="T60:V60"/>
    <mergeCell ref="W60:Z60"/>
    <mergeCell ref="Q57:S57"/>
    <mergeCell ref="T57:V57"/>
    <mergeCell ref="W57:Z57"/>
    <mergeCell ref="Q58:S58"/>
    <mergeCell ref="T58:V58"/>
    <mergeCell ref="W58:Z58"/>
    <mergeCell ref="Q63:S63"/>
    <mergeCell ref="T63:V63"/>
    <mergeCell ref="W63:Z63"/>
    <mergeCell ref="Q64:S64"/>
    <mergeCell ref="T64:V64"/>
    <mergeCell ref="W64:Z64"/>
    <mergeCell ref="Q61:S61"/>
    <mergeCell ref="T61:V61"/>
    <mergeCell ref="W61:Z61"/>
    <mergeCell ref="Q62:S62"/>
    <mergeCell ref="T62:V62"/>
    <mergeCell ref="W62:Z62"/>
    <mergeCell ref="Q67:S67"/>
    <mergeCell ref="T67:V67"/>
    <mergeCell ref="W67:Z67"/>
    <mergeCell ref="Q68:S68"/>
    <mergeCell ref="T68:V68"/>
    <mergeCell ref="W68:Z68"/>
    <mergeCell ref="Q65:S65"/>
    <mergeCell ref="T65:V65"/>
    <mergeCell ref="W65:Z65"/>
    <mergeCell ref="Q66:S66"/>
    <mergeCell ref="T66:V66"/>
    <mergeCell ref="W66:Z66"/>
    <mergeCell ref="Q71:S71"/>
    <mergeCell ref="T71:V71"/>
    <mergeCell ref="W71:Z71"/>
    <mergeCell ref="Q72:S72"/>
    <mergeCell ref="T72:V72"/>
    <mergeCell ref="W72:Z72"/>
    <mergeCell ref="Q69:S69"/>
    <mergeCell ref="T69:V69"/>
    <mergeCell ref="W69:Z69"/>
    <mergeCell ref="Q70:S70"/>
    <mergeCell ref="T70:V70"/>
    <mergeCell ref="W70:Z70"/>
    <mergeCell ref="A77:Z77"/>
    <mergeCell ref="E82:M82"/>
    <mergeCell ref="P82:X82"/>
    <mergeCell ref="E83:G84"/>
    <mergeCell ref="H83:I84"/>
    <mergeCell ref="J83:K84"/>
    <mergeCell ref="L83:M84"/>
    <mergeCell ref="P83:R84"/>
    <mergeCell ref="Q73:Z75"/>
    <mergeCell ref="A74:F74"/>
    <mergeCell ref="A75:F75"/>
    <mergeCell ref="S83:T84"/>
    <mergeCell ref="U83:V84"/>
    <mergeCell ref="W83:X84"/>
    <mergeCell ref="H85:I85"/>
    <mergeCell ref="J85:K85"/>
    <mergeCell ref="L85:M85"/>
    <mergeCell ref="P85:R85"/>
    <mergeCell ref="S85:T85"/>
    <mergeCell ref="U85:V85"/>
    <mergeCell ref="W85:X85"/>
    <mergeCell ref="P86:R86"/>
    <mergeCell ref="S86:T87"/>
    <mergeCell ref="U86:V86"/>
    <mergeCell ref="W86:X86"/>
    <mergeCell ref="J87:K87"/>
    <mergeCell ref="L87:M87"/>
    <mergeCell ref="P87:R87"/>
    <mergeCell ref="U87:V87"/>
    <mergeCell ref="W87:X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11:Z113"/>
    <mergeCell ref="A112:F112"/>
    <mergeCell ref="A113:F113"/>
    <mergeCell ref="A115:Z115"/>
    <mergeCell ref="E120:M120"/>
    <mergeCell ref="P120:X120"/>
    <mergeCell ref="Q109:S109"/>
    <mergeCell ref="T109:V109"/>
    <mergeCell ref="W109:Z109"/>
    <mergeCell ref="Q110:S110"/>
    <mergeCell ref="T110:V110"/>
    <mergeCell ref="W110:Z110"/>
    <mergeCell ref="P121:R122"/>
    <mergeCell ref="S121:T122"/>
    <mergeCell ref="U121:V122"/>
    <mergeCell ref="W121:X122"/>
    <mergeCell ref="E123:G123"/>
    <mergeCell ref="H123:I123"/>
    <mergeCell ref="J123:K123"/>
    <mergeCell ref="L123:M123"/>
    <mergeCell ref="P123:R123"/>
    <mergeCell ref="S123:T123"/>
    <mergeCell ref="E121:G122"/>
    <mergeCell ref="H121:I122"/>
    <mergeCell ref="J121:K122"/>
    <mergeCell ref="L121:M122"/>
    <mergeCell ref="P125:R125"/>
    <mergeCell ref="U125:V125"/>
    <mergeCell ref="W125:X125"/>
    <mergeCell ref="U123:V123"/>
    <mergeCell ref="W123:X123"/>
    <mergeCell ref="E124:G124"/>
    <mergeCell ref="H124:I125"/>
    <mergeCell ref="J124:K124"/>
    <mergeCell ref="L124:M124"/>
    <mergeCell ref="P124:R124"/>
    <mergeCell ref="S124:T125"/>
    <mergeCell ref="U124:V124"/>
    <mergeCell ref="W124:X124"/>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9:Z151"/>
    <mergeCell ref="A150:F150"/>
    <mergeCell ref="A151:F151"/>
    <mergeCell ref="A153:Z153"/>
    <mergeCell ref="E158:M158"/>
    <mergeCell ref="P158:X158"/>
    <mergeCell ref="Q147:S147"/>
    <mergeCell ref="T147:V147"/>
    <mergeCell ref="W147:Z147"/>
    <mergeCell ref="Q148:S148"/>
    <mergeCell ref="T148:V148"/>
    <mergeCell ref="W148:Z148"/>
    <mergeCell ref="A149:F149"/>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69" orientation="landscape" r:id="rId1"/>
  <rowBreaks count="2" manualBreakCount="2">
    <brk id="152" max="25"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Weekly Menus</vt:lpstr>
      <vt:lpstr>K-8</vt:lpstr>
      <vt:lpstr>K-12</vt:lpstr>
      <vt:lpstr>K-8 Production Records</vt:lpstr>
      <vt:lpstr>K-12 Production Records</vt:lpstr>
      <vt:lpstr>'K-12'!Print_Area</vt:lpstr>
      <vt:lpstr>'K-8'!Print_Area</vt:lpstr>
      <vt:lpstr>'K-8'!Veg</vt:lpstr>
      <vt:lpstr>Veg</vt:lpstr>
      <vt:lpstr>'K-8'!Veggie</vt:lpstr>
      <vt:lpstr>Veggie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2019-07-11T21:21:15Z</cp:lastPrinted>
  <dcterms:created xsi:type="dcterms:W3CDTF">2012-02-29T16:24:13Z</dcterms:created>
  <dcterms:modified xsi:type="dcterms:W3CDTF">2022-09-20T15:57:08Z</dcterms:modified>
</cp:coreProperties>
</file>