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D118538C-9EA1-43EA-82F3-52136C3FD0A6}" xr6:coauthVersionLast="47" xr6:coauthVersionMax="47" xr10:uidLastSave="{00000000-0000-0000-0000-000000000000}"/>
  <bookViews>
    <workbookView xWindow="-103" yWindow="-103" windowWidth="23657" windowHeight="15120" tabRatio="710" activeTab="3" xr2:uid="{00000000-000D-0000-FFFF-FFFF00000000}"/>
  </bookViews>
  <sheets>
    <sheet name="Instructions" sheetId="21" r:id="rId1"/>
    <sheet name="Weekly Menus" sheetId="7" r:id="rId2"/>
    <sheet name="K-8" sheetId="19" r:id="rId3"/>
    <sheet name="K-12" sheetId="4" r:id="rId4"/>
    <sheet name="K-8 Production Records" sheetId="20" r:id="rId5"/>
    <sheet name="K-12 Production Records" sheetId="16" r:id="rId6"/>
  </sheets>
  <definedNames>
    <definedName name="AgeGradeGroups" localSheetId="0">#REF!</definedName>
    <definedName name="AgeGradeGroups" localSheetId="2">#REF!</definedName>
    <definedName name="AgeGradeGroups" localSheetId="4">#REF!</definedName>
    <definedName name="AgeGradeGroups">#REF!</definedName>
    <definedName name="_xlnm.Print_Area" localSheetId="3">'K-12'!$A$1:$O$124</definedName>
    <definedName name="_xlnm.Print_Area" localSheetId="2">'K-8'!$A$1:$O$124</definedName>
    <definedName name="Veg" localSheetId="2">'K-8'!$S$6:$S$10</definedName>
    <definedName name="Veg">'K-12'!$S$6:$S$10</definedName>
    <definedName name="Veggie" localSheetId="2">'K-8'!$S$6:$S$11</definedName>
    <definedName name="Veggie">'K-12'!$S$6:$S$11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3" i="4" l="1"/>
  <c r="F84" i="4"/>
  <c r="F55" i="4"/>
  <c r="F26" i="4"/>
  <c r="F113" i="19"/>
  <c r="F84" i="19"/>
  <c r="F55" i="19"/>
  <c r="F26" i="19"/>
  <c r="F118" i="19" l="1"/>
  <c r="F120" i="19" s="1"/>
  <c r="F118" i="4"/>
  <c r="F120" i="4" s="1"/>
  <c r="I26" i="19"/>
  <c r="I55" i="19"/>
  <c r="I84" i="19"/>
  <c r="I113" i="19"/>
  <c r="J26" i="19"/>
  <c r="J55" i="19"/>
  <c r="J84" i="19"/>
  <c r="J113" i="19"/>
  <c r="K26" i="19"/>
  <c r="K118" i="19" s="1"/>
  <c r="K55" i="19"/>
  <c r="K84" i="19"/>
  <c r="K113" i="19"/>
  <c r="M26" i="19"/>
  <c r="M55" i="19"/>
  <c r="M84" i="19"/>
  <c r="M113" i="19"/>
  <c r="E26" i="19"/>
  <c r="E55" i="19"/>
  <c r="E84" i="19"/>
  <c r="E113" i="19"/>
  <c r="N130" i="20"/>
  <c r="N131" i="20"/>
  <c r="N132" i="20"/>
  <c r="N133" i="20"/>
  <c r="N134" i="20"/>
  <c r="N135" i="20"/>
  <c r="N136" i="20"/>
  <c r="N137" i="20"/>
  <c r="N138" i="20"/>
  <c r="N139" i="20"/>
  <c r="N140" i="20"/>
  <c r="N141" i="20"/>
  <c r="N142" i="20"/>
  <c r="N143" i="20"/>
  <c r="N144" i="20"/>
  <c r="N145" i="20"/>
  <c r="N146" i="20"/>
  <c r="N147" i="20"/>
  <c r="N148" i="20"/>
  <c r="N129" i="20"/>
  <c r="J130" i="20"/>
  <c r="K130" i="20"/>
  <c r="L130" i="20"/>
  <c r="J131" i="20"/>
  <c r="K131" i="20"/>
  <c r="L131" i="20"/>
  <c r="J132" i="20"/>
  <c r="K132" i="20"/>
  <c r="L132" i="20"/>
  <c r="J133" i="20"/>
  <c r="K133" i="20"/>
  <c r="L133" i="20"/>
  <c r="J134" i="20"/>
  <c r="K134" i="20"/>
  <c r="L134" i="20"/>
  <c r="J135" i="20"/>
  <c r="K135" i="20"/>
  <c r="L135" i="20"/>
  <c r="J136" i="20"/>
  <c r="K136" i="20"/>
  <c r="L136" i="20"/>
  <c r="J137" i="20"/>
  <c r="K137" i="20"/>
  <c r="L137" i="20"/>
  <c r="J138" i="20"/>
  <c r="K138" i="20"/>
  <c r="L138" i="20"/>
  <c r="J139" i="20"/>
  <c r="K139" i="20"/>
  <c r="L139" i="20"/>
  <c r="J140" i="20"/>
  <c r="K140" i="20"/>
  <c r="L140" i="20"/>
  <c r="J141" i="20"/>
  <c r="K141" i="20"/>
  <c r="L141" i="20"/>
  <c r="J142" i="20"/>
  <c r="K142" i="20"/>
  <c r="L142" i="20"/>
  <c r="J143" i="20"/>
  <c r="K143" i="20"/>
  <c r="L143" i="20"/>
  <c r="J144" i="20"/>
  <c r="K144" i="20"/>
  <c r="L144" i="20"/>
  <c r="J145" i="20"/>
  <c r="K145" i="20"/>
  <c r="L145" i="20"/>
  <c r="J146" i="20"/>
  <c r="K146" i="20"/>
  <c r="L146" i="20"/>
  <c r="J147" i="20"/>
  <c r="K147" i="20"/>
  <c r="L147" i="20"/>
  <c r="J148" i="20"/>
  <c r="K148" i="20"/>
  <c r="L148" i="20"/>
  <c r="K129" i="20"/>
  <c r="L129" i="20"/>
  <c r="J129" i="20"/>
  <c r="H130" i="20"/>
  <c r="H131" i="20"/>
  <c r="H132" i="20"/>
  <c r="H133" i="20"/>
  <c r="H134" i="20"/>
  <c r="H135" i="20"/>
  <c r="H136" i="20"/>
  <c r="H137" i="20"/>
  <c r="H138" i="20"/>
  <c r="H139" i="20"/>
  <c r="H140" i="20"/>
  <c r="H141" i="20"/>
  <c r="H142" i="20"/>
  <c r="H143" i="20"/>
  <c r="H144" i="20"/>
  <c r="H145" i="20"/>
  <c r="H146" i="20"/>
  <c r="H147" i="20"/>
  <c r="H148" i="20"/>
  <c r="H129" i="20"/>
  <c r="C130" i="20"/>
  <c r="C131" i="20"/>
  <c r="C132" i="20"/>
  <c r="C133" i="20"/>
  <c r="C134" i="20"/>
  <c r="C135" i="20"/>
  <c r="C136" i="20"/>
  <c r="C137" i="20"/>
  <c r="C138" i="20"/>
  <c r="C139" i="20"/>
  <c r="C140" i="20"/>
  <c r="C141" i="20"/>
  <c r="C142" i="20"/>
  <c r="C143" i="20"/>
  <c r="C144" i="20"/>
  <c r="C145" i="20"/>
  <c r="C146" i="20"/>
  <c r="C147" i="20"/>
  <c r="C148" i="20"/>
  <c r="C129" i="20"/>
  <c r="N92" i="20"/>
  <c r="N93" i="20"/>
  <c r="N94" i="20"/>
  <c r="N95" i="20"/>
  <c r="N96" i="20"/>
  <c r="N97" i="20"/>
  <c r="N98" i="20"/>
  <c r="N99" i="20"/>
  <c r="N100" i="20"/>
  <c r="N101" i="20"/>
  <c r="N102" i="20"/>
  <c r="N103" i="20"/>
  <c r="N104" i="20"/>
  <c r="N105" i="20"/>
  <c r="N106" i="20"/>
  <c r="N107" i="20"/>
  <c r="N108" i="20"/>
  <c r="N109" i="20"/>
  <c r="N110" i="20"/>
  <c r="N91" i="20"/>
  <c r="K92" i="20"/>
  <c r="L92" i="20"/>
  <c r="K93" i="20"/>
  <c r="L93" i="20"/>
  <c r="K94" i="20"/>
  <c r="L94" i="20"/>
  <c r="K95" i="20"/>
  <c r="L95" i="20"/>
  <c r="K96" i="20"/>
  <c r="L96" i="20"/>
  <c r="K97" i="20"/>
  <c r="L97" i="20"/>
  <c r="K98" i="20"/>
  <c r="L98" i="20"/>
  <c r="K99" i="20"/>
  <c r="L99" i="20"/>
  <c r="K100" i="20"/>
  <c r="L100" i="20"/>
  <c r="K101" i="20"/>
  <c r="L101" i="20"/>
  <c r="K102" i="20"/>
  <c r="L102" i="20"/>
  <c r="K103" i="20"/>
  <c r="L103" i="20"/>
  <c r="K104" i="20"/>
  <c r="L104" i="20"/>
  <c r="K105" i="20"/>
  <c r="L105" i="20"/>
  <c r="K106" i="20"/>
  <c r="L106" i="20"/>
  <c r="K107" i="20"/>
  <c r="L107" i="20"/>
  <c r="K108" i="20"/>
  <c r="L108" i="20"/>
  <c r="K109" i="20"/>
  <c r="L109" i="20"/>
  <c r="K110" i="20"/>
  <c r="L110" i="20"/>
  <c r="L91" i="20"/>
  <c r="L111" i="20" s="1"/>
  <c r="K91" i="20"/>
  <c r="J92" i="20"/>
  <c r="J93" i="20"/>
  <c r="J94" i="20"/>
  <c r="J95" i="20"/>
  <c r="J96" i="20"/>
  <c r="J97" i="20"/>
  <c r="J98" i="20"/>
  <c r="J99" i="20"/>
  <c r="J100" i="20"/>
  <c r="J101" i="20"/>
  <c r="J102" i="20"/>
  <c r="J103" i="20"/>
  <c r="J104" i="20"/>
  <c r="J105" i="20"/>
  <c r="J106" i="20"/>
  <c r="J107" i="20"/>
  <c r="J108" i="20"/>
  <c r="J109" i="20"/>
  <c r="J110" i="20"/>
  <c r="J91" i="20"/>
  <c r="H92" i="20"/>
  <c r="H93" i="20"/>
  <c r="H94" i="20"/>
  <c r="H95" i="20"/>
  <c r="H96" i="20"/>
  <c r="H97" i="20"/>
  <c r="H98" i="20"/>
  <c r="H99" i="20"/>
  <c r="H100" i="20"/>
  <c r="H101" i="20"/>
  <c r="H102" i="20"/>
  <c r="H103" i="20"/>
  <c r="H104" i="20"/>
  <c r="H105" i="20"/>
  <c r="H106" i="20"/>
  <c r="H107" i="20"/>
  <c r="H108" i="20"/>
  <c r="H109" i="20"/>
  <c r="H110" i="20"/>
  <c r="H91" i="20"/>
  <c r="C92" i="20"/>
  <c r="C93" i="20"/>
  <c r="C94" i="20"/>
  <c r="C95" i="20"/>
  <c r="C96" i="20"/>
  <c r="C97" i="20"/>
  <c r="C98" i="20"/>
  <c r="C99" i="20"/>
  <c r="C100" i="20"/>
  <c r="C101" i="20"/>
  <c r="C102" i="20"/>
  <c r="C103" i="20"/>
  <c r="C104" i="20"/>
  <c r="C105" i="20"/>
  <c r="C106" i="20"/>
  <c r="C107" i="20"/>
  <c r="C108" i="20"/>
  <c r="C109" i="20"/>
  <c r="C110" i="20"/>
  <c r="C91" i="20"/>
  <c r="N54" i="20"/>
  <c r="N55" i="20"/>
  <c r="N56" i="20"/>
  <c r="N57" i="20"/>
  <c r="N58" i="20"/>
  <c r="N59" i="20"/>
  <c r="N60" i="20"/>
  <c r="N61" i="20"/>
  <c r="N62" i="20"/>
  <c r="N63" i="20"/>
  <c r="N64" i="20"/>
  <c r="N65" i="20"/>
  <c r="N66" i="20"/>
  <c r="N67" i="20"/>
  <c r="N68" i="20"/>
  <c r="N69" i="20"/>
  <c r="N70" i="20"/>
  <c r="N71" i="20"/>
  <c r="N72" i="20"/>
  <c r="N53" i="20"/>
  <c r="J54" i="20"/>
  <c r="K54" i="20"/>
  <c r="L54" i="20"/>
  <c r="J55" i="20"/>
  <c r="K55" i="20"/>
  <c r="L55" i="20"/>
  <c r="J56" i="20"/>
  <c r="K56" i="20"/>
  <c r="L56" i="20"/>
  <c r="J57" i="20"/>
  <c r="K57" i="20"/>
  <c r="L57" i="20"/>
  <c r="J58" i="20"/>
  <c r="K58" i="20"/>
  <c r="L58" i="20"/>
  <c r="J59" i="20"/>
  <c r="K59" i="20"/>
  <c r="L59" i="20"/>
  <c r="J60" i="20"/>
  <c r="K60" i="20"/>
  <c r="L60" i="20"/>
  <c r="J61" i="20"/>
  <c r="K61" i="20"/>
  <c r="L61" i="20"/>
  <c r="J62" i="20"/>
  <c r="K62" i="20"/>
  <c r="L62" i="20"/>
  <c r="J63" i="20"/>
  <c r="K63" i="20"/>
  <c r="L63" i="20"/>
  <c r="J64" i="20"/>
  <c r="K64" i="20"/>
  <c r="L64" i="20"/>
  <c r="J65" i="20"/>
  <c r="K65" i="20"/>
  <c r="L65" i="20"/>
  <c r="J66" i="20"/>
  <c r="K66" i="20"/>
  <c r="L66" i="20"/>
  <c r="J67" i="20"/>
  <c r="K67" i="20"/>
  <c r="L67" i="20"/>
  <c r="J68" i="20"/>
  <c r="K68" i="20"/>
  <c r="L68" i="20"/>
  <c r="J69" i="20"/>
  <c r="K69" i="20"/>
  <c r="L69" i="20"/>
  <c r="J70" i="20"/>
  <c r="K70" i="20"/>
  <c r="L70" i="20"/>
  <c r="J71" i="20"/>
  <c r="K71" i="20"/>
  <c r="L71" i="20"/>
  <c r="J72" i="20"/>
  <c r="K72" i="20"/>
  <c r="L72" i="20"/>
  <c r="K53" i="20"/>
  <c r="L53" i="20"/>
  <c r="J53" i="20"/>
  <c r="H54" i="20"/>
  <c r="H55" i="20"/>
  <c r="H56" i="20"/>
  <c r="H57" i="20"/>
  <c r="H58" i="20"/>
  <c r="H59" i="20"/>
  <c r="H60" i="20"/>
  <c r="H61" i="20"/>
  <c r="H62" i="20"/>
  <c r="H63" i="20"/>
  <c r="H64" i="20"/>
  <c r="H65" i="20"/>
  <c r="H66" i="20"/>
  <c r="H67" i="20"/>
  <c r="H68" i="20"/>
  <c r="H69" i="20"/>
  <c r="H70" i="20"/>
  <c r="H71" i="20"/>
  <c r="H72" i="20"/>
  <c r="H53" i="20"/>
  <c r="C54" i="20"/>
  <c r="C55" i="20"/>
  <c r="C56" i="20"/>
  <c r="C57" i="20"/>
  <c r="C58" i="20"/>
  <c r="C59" i="20"/>
  <c r="C60" i="20"/>
  <c r="C61" i="20"/>
  <c r="C62" i="20"/>
  <c r="C63" i="20"/>
  <c r="C64" i="20"/>
  <c r="C65" i="20"/>
  <c r="C66" i="20"/>
  <c r="C67" i="20"/>
  <c r="C68" i="20"/>
  <c r="C69" i="20"/>
  <c r="C70" i="20"/>
  <c r="C71" i="20"/>
  <c r="C72" i="20"/>
  <c r="C53" i="20"/>
  <c r="C16" i="20"/>
  <c r="C17" i="20"/>
  <c r="C18" i="20"/>
  <c r="C19" i="20"/>
  <c r="C20" i="20"/>
  <c r="C21" i="20"/>
  <c r="C22" i="20"/>
  <c r="C23" i="20"/>
  <c r="C24" i="20"/>
  <c r="C25" i="20"/>
  <c r="C26" i="20"/>
  <c r="C27" i="20"/>
  <c r="C28" i="20"/>
  <c r="C29" i="20"/>
  <c r="C30" i="20"/>
  <c r="C31" i="20"/>
  <c r="C32" i="20"/>
  <c r="C33" i="20"/>
  <c r="C34" i="20"/>
  <c r="C15" i="20"/>
  <c r="N16" i="20"/>
  <c r="N17" i="20"/>
  <c r="N18" i="20"/>
  <c r="N19" i="20"/>
  <c r="N20" i="20"/>
  <c r="N21" i="20"/>
  <c r="N22" i="20"/>
  <c r="N23" i="20"/>
  <c r="N24" i="20"/>
  <c r="N25" i="20"/>
  <c r="N26" i="20"/>
  <c r="N27" i="20"/>
  <c r="N28" i="20"/>
  <c r="N29" i="20"/>
  <c r="N30" i="20"/>
  <c r="N31" i="20"/>
  <c r="N32" i="20"/>
  <c r="N33" i="20"/>
  <c r="N34" i="20"/>
  <c r="N15" i="20"/>
  <c r="J16" i="20"/>
  <c r="K16" i="20"/>
  <c r="L16" i="20"/>
  <c r="J17" i="20"/>
  <c r="K17" i="20"/>
  <c r="L17" i="20"/>
  <c r="J18" i="20"/>
  <c r="K18" i="20"/>
  <c r="L18" i="20"/>
  <c r="J19" i="20"/>
  <c r="K19" i="20"/>
  <c r="L19" i="20"/>
  <c r="J20" i="20"/>
  <c r="K20" i="20"/>
  <c r="L20" i="20"/>
  <c r="J21" i="20"/>
  <c r="K21" i="20"/>
  <c r="L21" i="20"/>
  <c r="J22" i="20"/>
  <c r="K22" i="20"/>
  <c r="L22" i="20"/>
  <c r="J23" i="20"/>
  <c r="K23" i="20"/>
  <c r="L23" i="20"/>
  <c r="J24" i="20"/>
  <c r="K24" i="20"/>
  <c r="L24" i="20"/>
  <c r="J25" i="20"/>
  <c r="K25" i="20"/>
  <c r="L25" i="20"/>
  <c r="J26" i="20"/>
  <c r="K26" i="20"/>
  <c r="L26" i="20"/>
  <c r="J27" i="20"/>
  <c r="K27" i="20"/>
  <c r="L27" i="20"/>
  <c r="J28" i="20"/>
  <c r="K28" i="20"/>
  <c r="L28" i="20"/>
  <c r="J29" i="20"/>
  <c r="K29" i="20"/>
  <c r="L29" i="20"/>
  <c r="J30" i="20"/>
  <c r="K30" i="20"/>
  <c r="L30" i="20"/>
  <c r="J31" i="20"/>
  <c r="K31" i="20"/>
  <c r="L31" i="20"/>
  <c r="J32" i="20"/>
  <c r="K32" i="20"/>
  <c r="L32" i="20"/>
  <c r="J33" i="20"/>
  <c r="K33" i="20"/>
  <c r="L33" i="20"/>
  <c r="J34" i="20"/>
  <c r="K34" i="20"/>
  <c r="L34" i="20"/>
  <c r="L15" i="20"/>
  <c r="K15" i="20"/>
  <c r="J15" i="20"/>
  <c r="H16" i="20"/>
  <c r="H17" i="20"/>
  <c r="H18" i="20"/>
  <c r="H19" i="20"/>
  <c r="H20" i="20"/>
  <c r="H21" i="20"/>
  <c r="H22" i="20"/>
  <c r="H23" i="20"/>
  <c r="H24" i="20"/>
  <c r="H25" i="20"/>
  <c r="H26" i="20"/>
  <c r="H27" i="20"/>
  <c r="H28" i="20"/>
  <c r="H29" i="20"/>
  <c r="H30" i="20"/>
  <c r="H31" i="20"/>
  <c r="H32" i="20"/>
  <c r="H33" i="20"/>
  <c r="H34" i="20"/>
  <c r="H15" i="20"/>
  <c r="P35" i="20"/>
  <c r="P73" i="20"/>
  <c r="P111" i="20"/>
  <c r="P149" i="20"/>
  <c r="O35" i="20"/>
  <c r="O73" i="20"/>
  <c r="O111" i="20"/>
  <c r="O149" i="20"/>
  <c r="O151" i="20" s="1"/>
  <c r="G35" i="20"/>
  <c r="G113" i="20" s="1"/>
  <c r="G73" i="20"/>
  <c r="G75" i="20" s="1"/>
  <c r="G111" i="20"/>
  <c r="G149" i="20"/>
  <c r="A148" i="20"/>
  <c r="A147" i="20"/>
  <c r="A146" i="20"/>
  <c r="A145" i="20"/>
  <c r="A144" i="20"/>
  <c r="A143" i="20"/>
  <c r="A142" i="20"/>
  <c r="A141" i="20"/>
  <c r="A140" i="20"/>
  <c r="A139" i="20"/>
  <c r="A138" i="20"/>
  <c r="A137" i="20"/>
  <c r="A136" i="20"/>
  <c r="A135" i="20"/>
  <c r="A134" i="20"/>
  <c r="A133" i="20"/>
  <c r="A132" i="20"/>
  <c r="A131" i="20"/>
  <c r="A130" i="20"/>
  <c r="A129" i="20"/>
  <c r="O113" i="20"/>
  <c r="A110" i="20"/>
  <c r="A109" i="20"/>
  <c r="A108" i="20"/>
  <c r="A107" i="20"/>
  <c r="A106" i="20"/>
  <c r="A105" i="20"/>
  <c r="A104" i="20"/>
  <c r="A103" i="20"/>
  <c r="A102" i="20"/>
  <c r="A101" i="20"/>
  <c r="A100" i="20"/>
  <c r="A99" i="20"/>
  <c r="A98" i="20"/>
  <c r="A97" i="20"/>
  <c r="A96" i="20"/>
  <c r="A95" i="20"/>
  <c r="A94" i="20"/>
  <c r="A93" i="20"/>
  <c r="A92" i="20"/>
  <c r="A91" i="20"/>
  <c r="O75" i="20"/>
  <c r="A72" i="20"/>
  <c r="A71" i="20"/>
  <c r="A70" i="20"/>
  <c r="A69" i="20"/>
  <c r="A68" i="20"/>
  <c r="A67" i="20"/>
  <c r="A66" i="20"/>
  <c r="A65" i="20"/>
  <c r="A64" i="20"/>
  <c r="A63" i="20"/>
  <c r="A62" i="20"/>
  <c r="A61" i="20"/>
  <c r="A60" i="20"/>
  <c r="A59" i="20"/>
  <c r="A58" i="20"/>
  <c r="A57" i="20"/>
  <c r="A56" i="20"/>
  <c r="A55" i="20"/>
  <c r="A54" i="20"/>
  <c r="A53" i="20"/>
  <c r="O37" i="20"/>
  <c r="A34" i="20"/>
  <c r="A33" i="20"/>
  <c r="A32" i="20"/>
  <c r="A31" i="20"/>
  <c r="A30" i="20"/>
  <c r="A29" i="20"/>
  <c r="A28" i="20"/>
  <c r="A27" i="20"/>
  <c r="A26" i="20"/>
  <c r="A25" i="20"/>
  <c r="A24" i="20"/>
  <c r="A23" i="20"/>
  <c r="A22" i="20"/>
  <c r="A21" i="20"/>
  <c r="A20" i="20"/>
  <c r="A19" i="20"/>
  <c r="A18" i="20"/>
  <c r="A17" i="20"/>
  <c r="A16" i="20"/>
  <c r="A15" i="20"/>
  <c r="H26" i="19"/>
  <c r="H55" i="19"/>
  <c r="H57" i="19" s="1"/>
  <c r="H84" i="19"/>
  <c r="H86" i="19" s="1"/>
  <c r="H113" i="19"/>
  <c r="H115" i="19" s="1"/>
  <c r="L26" i="19"/>
  <c r="L55" i="19"/>
  <c r="L84" i="19"/>
  <c r="L113" i="19"/>
  <c r="E115" i="19"/>
  <c r="D113" i="19"/>
  <c r="A112" i="19"/>
  <c r="A111" i="19"/>
  <c r="A110" i="19"/>
  <c r="A109" i="19"/>
  <c r="A108" i="19"/>
  <c r="A107" i="19"/>
  <c r="A106" i="19"/>
  <c r="A105" i="19"/>
  <c r="A104" i="19"/>
  <c r="A103" i="19"/>
  <c r="A102" i="19"/>
  <c r="A101" i="19"/>
  <c r="A100" i="19"/>
  <c r="A99" i="19"/>
  <c r="A98" i="19"/>
  <c r="A97" i="19"/>
  <c r="A96" i="19"/>
  <c r="A95" i="19"/>
  <c r="A94" i="19"/>
  <c r="A93" i="19"/>
  <c r="B89" i="19"/>
  <c r="E86" i="19"/>
  <c r="D84" i="19"/>
  <c r="A83" i="19"/>
  <c r="A82" i="19"/>
  <c r="A81" i="19"/>
  <c r="A80" i="19"/>
  <c r="A79" i="19"/>
  <c r="A78" i="19"/>
  <c r="A77" i="19"/>
  <c r="A76" i="19"/>
  <c r="A75" i="19"/>
  <c r="A74" i="19"/>
  <c r="A73" i="19"/>
  <c r="A72" i="19"/>
  <c r="A71" i="19"/>
  <c r="A70" i="19"/>
  <c r="A69" i="19"/>
  <c r="A68" i="19"/>
  <c r="A67" i="19"/>
  <c r="A66" i="19"/>
  <c r="A65" i="19"/>
  <c r="A64" i="19"/>
  <c r="B60" i="19"/>
  <c r="E57" i="19"/>
  <c r="D55" i="19"/>
  <c r="A54" i="19"/>
  <c r="A53" i="19"/>
  <c r="A52" i="19"/>
  <c r="A51" i="19"/>
  <c r="A50" i="19"/>
  <c r="A49" i="19"/>
  <c r="A48" i="19"/>
  <c r="A47" i="19"/>
  <c r="A46" i="19"/>
  <c r="A45" i="19"/>
  <c r="A44" i="19"/>
  <c r="A43" i="19"/>
  <c r="A42" i="19"/>
  <c r="A41" i="19"/>
  <c r="A40" i="19"/>
  <c r="A39" i="19"/>
  <c r="A38" i="19"/>
  <c r="A37" i="19"/>
  <c r="A36" i="19"/>
  <c r="A35" i="19"/>
  <c r="B31" i="19"/>
  <c r="E28" i="19"/>
  <c r="D26" i="19"/>
  <c r="A25" i="19"/>
  <c r="A24" i="19"/>
  <c r="A23" i="19"/>
  <c r="A22" i="19"/>
  <c r="A21" i="19"/>
  <c r="A20" i="19"/>
  <c r="A19" i="19"/>
  <c r="A18" i="19"/>
  <c r="A17" i="19"/>
  <c r="A16" i="19"/>
  <c r="A15" i="19"/>
  <c r="A14" i="19"/>
  <c r="A13" i="19"/>
  <c r="A12" i="19"/>
  <c r="A11" i="19"/>
  <c r="A10" i="19"/>
  <c r="A9" i="19"/>
  <c r="A8" i="19"/>
  <c r="A7" i="19"/>
  <c r="A6" i="19"/>
  <c r="B2" i="19"/>
  <c r="A6" i="4"/>
  <c r="A7" i="4"/>
  <c r="J26" i="4"/>
  <c r="J118" i="4" s="1"/>
  <c r="A39" i="4"/>
  <c r="A40" i="4"/>
  <c r="A41" i="4"/>
  <c r="A42" i="4"/>
  <c r="J55" i="4"/>
  <c r="J84" i="4"/>
  <c r="J113" i="4"/>
  <c r="K84" i="4"/>
  <c r="K26" i="4"/>
  <c r="K55" i="4"/>
  <c r="K113" i="4"/>
  <c r="I26" i="4"/>
  <c r="I55" i="4"/>
  <c r="I84" i="4"/>
  <c r="I113" i="4"/>
  <c r="M26" i="4"/>
  <c r="M118" i="4" s="1"/>
  <c r="M55" i="4"/>
  <c r="M84" i="4"/>
  <c r="M113" i="4"/>
  <c r="H92" i="16"/>
  <c r="J92" i="16"/>
  <c r="K92" i="16"/>
  <c r="L92" i="16"/>
  <c r="N92" i="16"/>
  <c r="H93" i="16"/>
  <c r="J93" i="16"/>
  <c r="K93" i="16"/>
  <c r="L93" i="16"/>
  <c r="N93" i="16"/>
  <c r="H94" i="16"/>
  <c r="J94" i="16"/>
  <c r="K94" i="16"/>
  <c r="L94" i="16"/>
  <c r="N94" i="16"/>
  <c r="H95" i="16"/>
  <c r="J95" i="16"/>
  <c r="K95" i="16"/>
  <c r="L95" i="16"/>
  <c r="N95" i="16"/>
  <c r="H96" i="16"/>
  <c r="J96" i="16"/>
  <c r="K96" i="16"/>
  <c r="L96" i="16"/>
  <c r="N96" i="16"/>
  <c r="H97" i="16"/>
  <c r="J97" i="16"/>
  <c r="K97" i="16"/>
  <c r="L97" i="16"/>
  <c r="N97" i="16"/>
  <c r="H98" i="16"/>
  <c r="J98" i="16"/>
  <c r="K98" i="16"/>
  <c r="L98" i="16"/>
  <c r="N98" i="16"/>
  <c r="H99" i="16"/>
  <c r="J99" i="16"/>
  <c r="K99" i="16"/>
  <c r="L99" i="16"/>
  <c r="N99" i="16"/>
  <c r="H100" i="16"/>
  <c r="J100" i="16"/>
  <c r="K100" i="16"/>
  <c r="L100" i="16"/>
  <c r="N100" i="16"/>
  <c r="H101" i="16"/>
  <c r="J101" i="16"/>
  <c r="K101" i="16"/>
  <c r="L101" i="16"/>
  <c r="N101" i="16"/>
  <c r="H102" i="16"/>
  <c r="J102" i="16"/>
  <c r="K102" i="16"/>
  <c r="L102" i="16"/>
  <c r="N102" i="16"/>
  <c r="H103" i="16"/>
  <c r="J103" i="16"/>
  <c r="K103" i="16"/>
  <c r="L103" i="16"/>
  <c r="N103" i="16"/>
  <c r="H104" i="16"/>
  <c r="J104" i="16"/>
  <c r="K104" i="16"/>
  <c r="L104" i="16"/>
  <c r="N104" i="16"/>
  <c r="H105" i="16"/>
  <c r="J105" i="16"/>
  <c r="K105" i="16"/>
  <c r="L105" i="16"/>
  <c r="N105" i="16"/>
  <c r="H106" i="16"/>
  <c r="J106" i="16"/>
  <c r="K106" i="16"/>
  <c r="L106" i="16"/>
  <c r="N106" i="16"/>
  <c r="H107" i="16"/>
  <c r="J107" i="16"/>
  <c r="K107" i="16"/>
  <c r="L107" i="16"/>
  <c r="N107" i="16"/>
  <c r="H108" i="16"/>
  <c r="J108" i="16"/>
  <c r="K108" i="16"/>
  <c r="L108" i="16"/>
  <c r="N108" i="16"/>
  <c r="H109" i="16"/>
  <c r="J109" i="16"/>
  <c r="K109" i="16"/>
  <c r="L109" i="16"/>
  <c r="N109" i="16"/>
  <c r="H110" i="16"/>
  <c r="J110" i="16"/>
  <c r="K110" i="16"/>
  <c r="L110" i="16"/>
  <c r="N110" i="16"/>
  <c r="H91" i="16"/>
  <c r="H15" i="16"/>
  <c r="H16" i="16"/>
  <c r="H17" i="16"/>
  <c r="H18" i="16"/>
  <c r="H19" i="16"/>
  <c r="H20" i="16"/>
  <c r="H21" i="16"/>
  <c r="H22" i="16"/>
  <c r="H23" i="16"/>
  <c r="H24" i="16"/>
  <c r="H25" i="16"/>
  <c r="H26" i="16"/>
  <c r="H27" i="16"/>
  <c r="H28" i="16"/>
  <c r="H29" i="16"/>
  <c r="H30" i="16"/>
  <c r="H31" i="16"/>
  <c r="H32" i="16"/>
  <c r="H33" i="16"/>
  <c r="H34" i="16"/>
  <c r="H53" i="16"/>
  <c r="H54" i="16"/>
  <c r="H55" i="16"/>
  <c r="H56" i="16"/>
  <c r="H57" i="16"/>
  <c r="H58" i="16"/>
  <c r="H59" i="16"/>
  <c r="H60" i="16"/>
  <c r="H61" i="16"/>
  <c r="H62" i="16"/>
  <c r="H63" i="16"/>
  <c r="H64" i="16"/>
  <c r="H65" i="16"/>
  <c r="H66" i="16"/>
  <c r="H67" i="16"/>
  <c r="H68" i="16"/>
  <c r="H69" i="16"/>
  <c r="H70" i="16"/>
  <c r="H71" i="16"/>
  <c r="H72" i="16"/>
  <c r="H129" i="16"/>
  <c r="H130" i="16"/>
  <c r="H131" i="16"/>
  <c r="H132" i="16"/>
  <c r="H133" i="16"/>
  <c r="H134" i="16"/>
  <c r="H135" i="16"/>
  <c r="H136" i="16"/>
  <c r="H137" i="16"/>
  <c r="H138" i="16"/>
  <c r="H139" i="16"/>
  <c r="H140" i="16"/>
  <c r="H141" i="16"/>
  <c r="H142" i="16"/>
  <c r="H143" i="16"/>
  <c r="H144" i="16"/>
  <c r="H145" i="16"/>
  <c r="H146" i="16"/>
  <c r="H147" i="16"/>
  <c r="H148" i="16"/>
  <c r="J91" i="16"/>
  <c r="J15" i="16"/>
  <c r="J16" i="16"/>
  <c r="J17" i="16"/>
  <c r="J18" i="16"/>
  <c r="J19" i="16"/>
  <c r="J20" i="16"/>
  <c r="J21" i="16"/>
  <c r="J22" i="16"/>
  <c r="J23" i="16"/>
  <c r="J24" i="16"/>
  <c r="J25" i="16"/>
  <c r="J26" i="16"/>
  <c r="J27" i="16"/>
  <c r="J28" i="16"/>
  <c r="J29" i="16"/>
  <c r="J30" i="16"/>
  <c r="J31" i="16"/>
  <c r="J32" i="16"/>
  <c r="J33" i="16"/>
  <c r="J34" i="16"/>
  <c r="J53" i="16"/>
  <c r="J54" i="16"/>
  <c r="J55" i="16"/>
  <c r="J56" i="16"/>
  <c r="J57" i="16"/>
  <c r="J58" i="16"/>
  <c r="J59" i="16"/>
  <c r="J60" i="16"/>
  <c r="J61" i="16"/>
  <c r="J62" i="16"/>
  <c r="J63" i="16"/>
  <c r="J64" i="16"/>
  <c r="J65" i="16"/>
  <c r="J66" i="16"/>
  <c r="J67" i="16"/>
  <c r="J68" i="16"/>
  <c r="J69" i="16"/>
  <c r="J70" i="16"/>
  <c r="J71" i="16"/>
  <c r="J72" i="16"/>
  <c r="J129" i="16"/>
  <c r="J130" i="16"/>
  <c r="J131" i="16"/>
  <c r="J132" i="16"/>
  <c r="J133" i="16"/>
  <c r="J134" i="16"/>
  <c r="J135" i="16"/>
  <c r="J136" i="16"/>
  <c r="J137" i="16"/>
  <c r="J138" i="16"/>
  <c r="J139" i="16"/>
  <c r="J140" i="16"/>
  <c r="J141" i="16"/>
  <c r="J142" i="16"/>
  <c r="J143" i="16"/>
  <c r="J144" i="16"/>
  <c r="J145" i="16"/>
  <c r="J146" i="16"/>
  <c r="J147" i="16"/>
  <c r="J148" i="16"/>
  <c r="K91" i="16"/>
  <c r="K55" i="16"/>
  <c r="K53" i="16"/>
  <c r="K54" i="16"/>
  <c r="K56" i="16"/>
  <c r="K57" i="16"/>
  <c r="K58" i="16"/>
  <c r="K59" i="16"/>
  <c r="K60" i="16"/>
  <c r="K61" i="16"/>
  <c r="K62" i="16"/>
  <c r="K63" i="16"/>
  <c r="K64" i="16"/>
  <c r="K65" i="16"/>
  <c r="K66" i="16"/>
  <c r="K67" i="16"/>
  <c r="K68" i="16"/>
  <c r="K69" i="16"/>
  <c r="K70" i="16"/>
  <c r="K71" i="16"/>
  <c r="K72" i="16"/>
  <c r="K15" i="16"/>
  <c r="K16" i="16"/>
  <c r="K17" i="16"/>
  <c r="K18" i="16"/>
  <c r="K19" i="16"/>
  <c r="K20" i="16"/>
  <c r="K21" i="16"/>
  <c r="K22" i="16"/>
  <c r="K23" i="16"/>
  <c r="K24" i="16"/>
  <c r="K25" i="16"/>
  <c r="K26" i="16"/>
  <c r="K27" i="16"/>
  <c r="K28" i="16"/>
  <c r="K29" i="16"/>
  <c r="K30" i="16"/>
  <c r="K31" i="16"/>
  <c r="K32" i="16"/>
  <c r="K33" i="16"/>
  <c r="K34" i="16"/>
  <c r="K129" i="16"/>
  <c r="K130" i="16"/>
  <c r="K131" i="16"/>
  <c r="K132" i="16"/>
  <c r="K133" i="16"/>
  <c r="K134" i="16"/>
  <c r="K135" i="16"/>
  <c r="K136" i="16"/>
  <c r="K137" i="16"/>
  <c r="K138" i="16"/>
  <c r="K139" i="16"/>
  <c r="K140" i="16"/>
  <c r="K141" i="16"/>
  <c r="K142" i="16"/>
  <c r="K143" i="16"/>
  <c r="K144" i="16"/>
  <c r="K145" i="16"/>
  <c r="K146" i="16"/>
  <c r="K147" i="16"/>
  <c r="K148" i="16"/>
  <c r="L91" i="16"/>
  <c r="L15" i="16"/>
  <c r="L16" i="16"/>
  <c r="L17" i="16"/>
  <c r="L18" i="16"/>
  <c r="L19" i="16"/>
  <c r="L20" i="16"/>
  <c r="L21" i="16"/>
  <c r="L22" i="16"/>
  <c r="L23" i="16"/>
  <c r="L24" i="16"/>
  <c r="L25" i="16"/>
  <c r="L26" i="16"/>
  <c r="L27" i="16"/>
  <c r="L28" i="16"/>
  <c r="L29" i="16"/>
  <c r="L30" i="16"/>
  <c r="L31" i="16"/>
  <c r="L32" i="16"/>
  <c r="L33" i="16"/>
  <c r="L34" i="16"/>
  <c r="L53" i="16"/>
  <c r="L54" i="16"/>
  <c r="L55" i="16"/>
  <c r="L56" i="16"/>
  <c r="L57" i="16"/>
  <c r="L58" i="16"/>
  <c r="L59" i="16"/>
  <c r="L60" i="16"/>
  <c r="L61" i="16"/>
  <c r="L62" i="16"/>
  <c r="L63" i="16"/>
  <c r="L64" i="16"/>
  <c r="L65" i="16"/>
  <c r="L66" i="16"/>
  <c r="L67" i="16"/>
  <c r="L68" i="16"/>
  <c r="L69" i="16"/>
  <c r="L70" i="16"/>
  <c r="L71" i="16"/>
  <c r="L72" i="16"/>
  <c r="L129" i="16"/>
  <c r="L130" i="16"/>
  <c r="L131" i="16"/>
  <c r="L132" i="16"/>
  <c r="L133" i="16"/>
  <c r="L134" i="16"/>
  <c r="L135" i="16"/>
  <c r="L136" i="16"/>
  <c r="L137" i="16"/>
  <c r="L138" i="16"/>
  <c r="L139" i="16"/>
  <c r="L140" i="16"/>
  <c r="L141" i="16"/>
  <c r="L142" i="16"/>
  <c r="L143" i="16"/>
  <c r="L144" i="16"/>
  <c r="L145" i="16"/>
  <c r="L146" i="16"/>
  <c r="L147" i="16"/>
  <c r="L148" i="16"/>
  <c r="N91" i="16"/>
  <c r="N15" i="16"/>
  <c r="N16" i="16"/>
  <c r="N17" i="16"/>
  <c r="N18" i="16"/>
  <c r="N19" i="16"/>
  <c r="N20" i="16"/>
  <c r="N21" i="16"/>
  <c r="N22" i="16"/>
  <c r="N23" i="16"/>
  <c r="N24" i="16"/>
  <c r="N25" i="16"/>
  <c r="N26" i="16"/>
  <c r="N27" i="16"/>
  <c r="N28" i="16"/>
  <c r="N29" i="16"/>
  <c r="N30" i="16"/>
  <c r="N31" i="16"/>
  <c r="N32" i="16"/>
  <c r="N33" i="16"/>
  <c r="N34" i="16"/>
  <c r="N53" i="16"/>
  <c r="N54" i="16"/>
  <c r="N55" i="16"/>
  <c r="N56" i="16"/>
  <c r="N57" i="16"/>
  <c r="N58" i="16"/>
  <c r="N59" i="16"/>
  <c r="N60" i="16"/>
  <c r="N61" i="16"/>
  <c r="N62" i="16"/>
  <c r="N63" i="16"/>
  <c r="N64" i="16"/>
  <c r="N65" i="16"/>
  <c r="N66" i="16"/>
  <c r="N67" i="16"/>
  <c r="N68" i="16"/>
  <c r="N69" i="16"/>
  <c r="N70" i="16"/>
  <c r="N71" i="16"/>
  <c r="N72" i="16"/>
  <c r="N129" i="16"/>
  <c r="N130" i="16"/>
  <c r="N131" i="16"/>
  <c r="N132" i="16"/>
  <c r="N133" i="16"/>
  <c r="N134" i="16"/>
  <c r="N135" i="16"/>
  <c r="N136" i="16"/>
  <c r="N137" i="16"/>
  <c r="N138" i="16"/>
  <c r="N139" i="16"/>
  <c r="N140" i="16"/>
  <c r="N141" i="16"/>
  <c r="N142" i="16"/>
  <c r="N143" i="16"/>
  <c r="N144" i="16"/>
  <c r="N145" i="16"/>
  <c r="N146" i="16"/>
  <c r="N147" i="16"/>
  <c r="N148" i="16"/>
  <c r="O111" i="16"/>
  <c r="O35" i="16"/>
  <c r="P111" i="16"/>
  <c r="P35" i="16"/>
  <c r="G111" i="16"/>
  <c r="G113" i="16" s="1"/>
  <c r="G35" i="16"/>
  <c r="G73" i="16"/>
  <c r="G149" i="16"/>
  <c r="O73" i="16"/>
  <c r="O149" i="16"/>
  <c r="P73" i="16"/>
  <c r="P149" i="16"/>
  <c r="G37" i="16"/>
  <c r="C130" i="16"/>
  <c r="C131" i="16"/>
  <c r="C132" i="16"/>
  <c r="C133" i="16"/>
  <c r="C134" i="16"/>
  <c r="C135" i="16"/>
  <c r="C136" i="16"/>
  <c r="C137" i="16"/>
  <c r="C138" i="16"/>
  <c r="C139" i="16"/>
  <c r="C140" i="16"/>
  <c r="C141" i="16"/>
  <c r="C142" i="16"/>
  <c r="C143" i="16"/>
  <c r="C144" i="16"/>
  <c r="C145" i="16"/>
  <c r="C146" i="16"/>
  <c r="C147" i="16"/>
  <c r="C148" i="16"/>
  <c r="C129" i="16"/>
  <c r="C92" i="16"/>
  <c r="C93" i="16"/>
  <c r="C94" i="16"/>
  <c r="C95" i="16"/>
  <c r="C96" i="16"/>
  <c r="C97" i="16"/>
  <c r="C98" i="16"/>
  <c r="C99" i="16"/>
  <c r="C100" i="16"/>
  <c r="C101" i="16"/>
  <c r="C102" i="16"/>
  <c r="C103" i="16"/>
  <c r="C104" i="16"/>
  <c r="C105" i="16"/>
  <c r="C106" i="16"/>
  <c r="C107" i="16"/>
  <c r="C108" i="16"/>
  <c r="C109" i="16"/>
  <c r="C110" i="16"/>
  <c r="C91" i="16"/>
  <c r="C54" i="16"/>
  <c r="C55" i="16"/>
  <c r="C56" i="16"/>
  <c r="C57" i="16"/>
  <c r="C58" i="16"/>
  <c r="C59" i="16"/>
  <c r="C60" i="16"/>
  <c r="C61" i="16"/>
  <c r="C62" i="16"/>
  <c r="C63" i="16"/>
  <c r="C64" i="16"/>
  <c r="C65" i="16"/>
  <c r="C66" i="16"/>
  <c r="C67" i="16"/>
  <c r="C68" i="16"/>
  <c r="C69" i="16"/>
  <c r="C70" i="16"/>
  <c r="C71" i="16"/>
  <c r="C72" i="16"/>
  <c r="C16" i="16"/>
  <c r="C17" i="16"/>
  <c r="C18" i="16"/>
  <c r="C19" i="16"/>
  <c r="C20" i="16"/>
  <c r="C21" i="16"/>
  <c r="C22" i="16"/>
  <c r="C23" i="16"/>
  <c r="C24" i="16"/>
  <c r="C25" i="16"/>
  <c r="C26" i="16"/>
  <c r="C27" i="16"/>
  <c r="C28" i="16"/>
  <c r="C29" i="16"/>
  <c r="C30" i="16"/>
  <c r="C31" i="16"/>
  <c r="C32" i="16"/>
  <c r="C33" i="16"/>
  <c r="A130" i="16"/>
  <c r="A131" i="16"/>
  <c r="A132" i="16"/>
  <c r="A133" i="16"/>
  <c r="A134" i="16"/>
  <c r="A135" i="16"/>
  <c r="A136" i="16"/>
  <c r="A137" i="16"/>
  <c r="A138" i="16"/>
  <c r="A139" i="16"/>
  <c r="A140" i="16"/>
  <c r="A141" i="16"/>
  <c r="A142" i="16"/>
  <c r="A143" i="16"/>
  <c r="A144" i="16"/>
  <c r="A145" i="16"/>
  <c r="A146" i="16"/>
  <c r="A147" i="16"/>
  <c r="A148" i="16"/>
  <c r="A92" i="16"/>
  <c r="A93" i="16"/>
  <c r="A94" i="16"/>
  <c r="A95" i="16"/>
  <c r="A96" i="16"/>
  <c r="A97" i="16"/>
  <c r="A98" i="16"/>
  <c r="A99" i="16"/>
  <c r="A100" i="16"/>
  <c r="A101" i="16"/>
  <c r="A102" i="16"/>
  <c r="A103" i="16"/>
  <c r="A104" i="16"/>
  <c r="A105" i="16"/>
  <c r="A106" i="16"/>
  <c r="A107" i="16"/>
  <c r="A108" i="16"/>
  <c r="A109" i="16"/>
  <c r="A110" i="16"/>
  <c r="A54" i="16"/>
  <c r="A55" i="16"/>
  <c r="A56" i="16"/>
  <c r="A57" i="16"/>
  <c r="A58" i="16"/>
  <c r="A59" i="16"/>
  <c r="A60" i="16"/>
  <c r="A61" i="16"/>
  <c r="A62" i="16"/>
  <c r="A63" i="16"/>
  <c r="A64" i="16"/>
  <c r="A65" i="16"/>
  <c r="A66" i="16"/>
  <c r="A67" i="16"/>
  <c r="A68" i="16"/>
  <c r="A69" i="16"/>
  <c r="A70" i="16"/>
  <c r="A71" i="16"/>
  <c r="A72" i="16"/>
  <c r="A16" i="16"/>
  <c r="A17" i="16"/>
  <c r="A18" i="16"/>
  <c r="A19" i="16"/>
  <c r="A20" i="16"/>
  <c r="A21" i="16"/>
  <c r="A22" i="16"/>
  <c r="A23" i="16"/>
  <c r="A24" i="16"/>
  <c r="A25" i="16"/>
  <c r="A26" i="16"/>
  <c r="A27" i="16"/>
  <c r="A28" i="16"/>
  <c r="A29" i="16"/>
  <c r="A30" i="16"/>
  <c r="A31" i="16"/>
  <c r="A32" i="16"/>
  <c r="A33" i="16"/>
  <c r="A34" i="16"/>
  <c r="A66" i="4"/>
  <c r="A37" i="4"/>
  <c r="A38" i="4"/>
  <c r="A10" i="4"/>
  <c r="A97" i="4"/>
  <c r="L26" i="4"/>
  <c r="L55" i="4"/>
  <c r="L84" i="4"/>
  <c r="L113" i="4"/>
  <c r="H26" i="4"/>
  <c r="H55" i="4"/>
  <c r="H57" i="4" s="1"/>
  <c r="H84" i="4"/>
  <c r="H86" i="4" s="1"/>
  <c r="H113" i="4"/>
  <c r="H115" i="4" s="1"/>
  <c r="E26" i="4"/>
  <c r="E28" i="4" s="1"/>
  <c r="E55" i="4"/>
  <c r="E57" i="4" s="1"/>
  <c r="E84" i="4"/>
  <c r="E113" i="4"/>
  <c r="A94" i="4"/>
  <c r="A95" i="4"/>
  <c r="A96" i="4"/>
  <c r="A98" i="4"/>
  <c r="A99" i="4"/>
  <c r="A100" i="4"/>
  <c r="A101" i="4"/>
  <c r="A102" i="4"/>
  <c r="A103" i="4"/>
  <c r="A104" i="4"/>
  <c r="A105" i="4"/>
  <c r="A106" i="4"/>
  <c r="A107" i="4"/>
  <c r="A108" i="4"/>
  <c r="A109" i="4"/>
  <c r="A110" i="4"/>
  <c r="A111" i="4"/>
  <c r="A112" i="4"/>
  <c r="A93" i="4"/>
  <c r="A83" i="4"/>
  <c r="A65" i="4"/>
  <c r="A67" i="4"/>
  <c r="A68" i="4"/>
  <c r="A69" i="4"/>
  <c r="A70" i="4"/>
  <c r="A71" i="4"/>
  <c r="A72" i="4"/>
  <c r="A73" i="4"/>
  <c r="A74" i="4"/>
  <c r="A75" i="4"/>
  <c r="A76" i="4"/>
  <c r="A77" i="4"/>
  <c r="A78" i="4"/>
  <c r="A79" i="4"/>
  <c r="A80" i="4"/>
  <c r="A81" i="4"/>
  <c r="A82" i="4"/>
  <c r="A64" i="4"/>
  <c r="A36" i="4"/>
  <c r="A43" i="4"/>
  <c r="A44" i="4"/>
  <c r="A45" i="4"/>
  <c r="A46" i="4"/>
  <c r="A47" i="4"/>
  <c r="A48" i="4"/>
  <c r="A49" i="4"/>
  <c r="A50" i="4"/>
  <c r="A51" i="4"/>
  <c r="A52" i="4"/>
  <c r="A53" i="4"/>
  <c r="A54" i="4"/>
  <c r="A35" i="4"/>
  <c r="E115" i="4"/>
  <c r="D113" i="4"/>
  <c r="E86" i="4"/>
  <c r="D84" i="4"/>
  <c r="D55" i="4"/>
  <c r="A8" i="4"/>
  <c r="A9" i="4"/>
  <c r="A11" i="4"/>
  <c r="A12" i="4"/>
  <c r="A13" i="4"/>
  <c r="A14" i="4"/>
  <c r="A15" i="4"/>
  <c r="A16" i="4"/>
  <c r="A17" i="4"/>
  <c r="A18" i="4"/>
  <c r="A19" i="4"/>
  <c r="A20" i="4"/>
  <c r="A21" i="4"/>
  <c r="A22" i="4"/>
  <c r="A23" i="4"/>
  <c r="A24" i="4"/>
  <c r="A25" i="4"/>
  <c r="D26" i="4"/>
  <c r="C53" i="16"/>
  <c r="C15" i="16"/>
  <c r="B89" i="4"/>
  <c r="B60" i="4"/>
  <c r="B31" i="4"/>
  <c r="B2" i="4"/>
  <c r="A91" i="16"/>
  <c r="C34" i="16"/>
  <c r="A129" i="16"/>
  <c r="A53" i="16"/>
  <c r="A15" i="16"/>
  <c r="E118" i="19" l="1"/>
  <c r="E120" i="19" s="1"/>
  <c r="P151" i="20"/>
  <c r="J35" i="20"/>
  <c r="J37" i="20" s="1"/>
  <c r="J111" i="20"/>
  <c r="J149" i="20"/>
  <c r="M118" i="19"/>
  <c r="G37" i="20"/>
  <c r="I118" i="4"/>
  <c r="N36" i="4" s="1"/>
  <c r="I54" i="16" s="1"/>
  <c r="G151" i="20"/>
  <c r="G151" i="16"/>
  <c r="G75" i="16"/>
  <c r="L35" i="16"/>
  <c r="J149" i="16"/>
  <c r="N73" i="16"/>
  <c r="K118" i="4"/>
  <c r="J35" i="16"/>
  <c r="J37" i="16" s="1"/>
  <c r="I118" i="19"/>
  <c r="O68" i="19" s="1"/>
  <c r="K149" i="16"/>
  <c r="J118" i="19"/>
  <c r="O113" i="16"/>
  <c r="N35" i="20"/>
  <c r="H35" i="16"/>
  <c r="H37" i="16" s="1"/>
  <c r="E118" i="4"/>
  <c r="E120" i="4" s="1"/>
  <c r="N149" i="16"/>
  <c r="L111" i="16"/>
  <c r="J111" i="16"/>
  <c r="J73" i="16"/>
  <c r="J73" i="20"/>
  <c r="J75" i="20" s="1"/>
  <c r="L35" i="20"/>
  <c r="L149" i="20"/>
  <c r="N149" i="20"/>
  <c r="H111" i="20"/>
  <c r="H149" i="20"/>
  <c r="M100" i="20"/>
  <c r="M99" i="20"/>
  <c r="N20" i="4"/>
  <c r="I29" i="16" s="1"/>
  <c r="M16" i="16"/>
  <c r="M134" i="16"/>
  <c r="N77" i="4"/>
  <c r="I104" i="16" s="1"/>
  <c r="M67" i="16"/>
  <c r="N22" i="4"/>
  <c r="I31" i="16" s="1"/>
  <c r="N110" i="4"/>
  <c r="I146" i="16" s="1"/>
  <c r="M102" i="16"/>
  <c r="M110" i="16"/>
  <c r="N47" i="4"/>
  <c r="I65" i="16" s="1"/>
  <c r="N71" i="4"/>
  <c r="I98" i="16" s="1"/>
  <c r="M53" i="16"/>
  <c r="M61" i="16"/>
  <c r="N9" i="4"/>
  <c r="I18" i="16" s="1"/>
  <c r="N17" i="4"/>
  <c r="I26" i="16" s="1"/>
  <c r="N97" i="4"/>
  <c r="I133" i="16" s="1"/>
  <c r="N105" i="4"/>
  <c r="I141" i="16" s="1"/>
  <c r="M91" i="16"/>
  <c r="M107" i="16"/>
  <c r="O65" i="4"/>
  <c r="O73" i="4"/>
  <c r="O44" i="4"/>
  <c r="O76" i="4"/>
  <c r="M62" i="16"/>
  <c r="M96" i="16"/>
  <c r="O66" i="4"/>
  <c r="O74" i="4"/>
  <c r="O107" i="4"/>
  <c r="N35" i="4"/>
  <c r="N83" i="4"/>
  <c r="I110" i="16" s="1"/>
  <c r="M29" i="16"/>
  <c r="O43" i="4"/>
  <c r="O51" i="4"/>
  <c r="O20" i="4"/>
  <c r="O52" i="4"/>
  <c r="M65" i="16"/>
  <c r="M99" i="16"/>
  <c r="O69" i="4"/>
  <c r="O77" i="4"/>
  <c r="N99" i="4"/>
  <c r="I135" i="16" s="1"/>
  <c r="M20" i="16"/>
  <c r="H35" i="20"/>
  <c r="N75" i="4"/>
  <c r="I102" i="16" s="1"/>
  <c r="O103" i="4"/>
  <c r="N111" i="16"/>
  <c r="L73" i="16"/>
  <c r="N74" i="4"/>
  <c r="I101" i="16" s="1"/>
  <c r="N106" i="4"/>
  <c r="I142" i="16" s="1"/>
  <c r="K73" i="16"/>
  <c r="O47" i="4"/>
  <c r="P151" i="16"/>
  <c r="P75" i="16"/>
  <c r="P113" i="16"/>
  <c r="K35" i="16"/>
  <c r="N37" i="20"/>
  <c r="N48" i="4"/>
  <c r="I66" i="16" s="1"/>
  <c r="M106" i="16"/>
  <c r="H118" i="4"/>
  <c r="H120" i="4" s="1"/>
  <c r="P75" i="20"/>
  <c r="P113" i="20"/>
  <c r="P37" i="20"/>
  <c r="H28" i="4"/>
  <c r="L37" i="16"/>
  <c r="O8" i="4"/>
  <c r="J151" i="16"/>
  <c r="N35" i="16"/>
  <c r="O39" i="4"/>
  <c r="O95" i="4"/>
  <c r="L37" i="20"/>
  <c r="N18" i="4"/>
  <c r="I27" i="16" s="1"/>
  <c r="O79" i="4"/>
  <c r="P37" i="16"/>
  <c r="L149" i="16"/>
  <c r="K111" i="16"/>
  <c r="M139" i="16"/>
  <c r="M21" i="16"/>
  <c r="K111" i="20"/>
  <c r="N111" i="20"/>
  <c r="J113" i="20"/>
  <c r="L73" i="20"/>
  <c r="L113" i="20" s="1"/>
  <c r="O37" i="16"/>
  <c r="H149" i="16"/>
  <c r="H118" i="19"/>
  <c r="H120" i="19" s="1"/>
  <c r="H28" i="19"/>
  <c r="K73" i="20"/>
  <c r="N73" i="20"/>
  <c r="N151" i="20" s="1"/>
  <c r="O75" i="16"/>
  <c r="K35" i="20"/>
  <c r="K149" i="20"/>
  <c r="O151" i="16"/>
  <c r="L118" i="4"/>
  <c r="H111" i="16"/>
  <c r="H73" i="16"/>
  <c r="L118" i="19"/>
  <c r="H73" i="20"/>
  <c r="N12" i="19"/>
  <c r="I21" i="20" s="1"/>
  <c r="N108" i="19"/>
  <c r="I144" i="20" s="1"/>
  <c r="M30" i="20"/>
  <c r="O70" i="19"/>
  <c r="N45" i="19"/>
  <c r="I63" i="20" s="1"/>
  <c r="M135" i="20"/>
  <c r="O7" i="19"/>
  <c r="O47" i="19"/>
  <c r="O103" i="19"/>
  <c r="N70" i="19"/>
  <c r="I97" i="20" s="1"/>
  <c r="M96" i="20"/>
  <c r="O24" i="19"/>
  <c r="O112" i="19"/>
  <c r="N95" i="19"/>
  <c r="I131" i="20" s="1"/>
  <c r="M61" i="20"/>
  <c r="O49" i="19"/>
  <c r="N25" i="19"/>
  <c r="I34" i="20" s="1"/>
  <c r="M147" i="20"/>
  <c r="M33" i="20"/>
  <c r="O67" i="19"/>
  <c r="O52" i="19" l="1"/>
  <c r="N24" i="19"/>
  <c r="I33" i="20" s="1"/>
  <c r="O100" i="19"/>
  <c r="N104" i="19"/>
  <c r="I140" i="20" s="1"/>
  <c r="O42" i="19"/>
  <c r="N48" i="19"/>
  <c r="I66" i="20" s="1"/>
  <c r="O51" i="19"/>
  <c r="M69" i="20"/>
  <c r="N54" i="19"/>
  <c r="I72" i="20" s="1"/>
  <c r="O54" i="19"/>
  <c r="N14" i="4"/>
  <c r="I23" i="16" s="1"/>
  <c r="N69" i="4"/>
  <c r="I96" i="16" s="1"/>
  <c r="N108" i="4"/>
  <c r="I144" i="16" s="1"/>
  <c r="O53" i="19"/>
  <c r="M15" i="20"/>
  <c r="M35" i="20" s="1"/>
  <c r="O106" i="19"/>
  <c r="O74" i="19"/>
  <c r="N74" i="19"/>
  <c r="I101" i="20" s="1"/>
  <c r="O12" i="19"/>
  <c r="O98" i="19"/>
  <c r="N10" i="19"/>
  <c r="I19" i="20" s="1"/>
  <c r="N97" i="19"/>
  <c r="I133" i="20" s="1"/>
  <c r="M95" i="20"/>
  <c r="O96" i="19"/>
  <c r="M134" i="20"/>
  <c r="O79" i="19"/>
  <c r="M29" i="20"/>
  <c r="N109" i="19"/>
  <c r="I145" i="20" s="1"/>
  <c r="O46" i="19"/>
  <c r="M64" i="20"/>
  <c r="N76" i="19"/>
  <c r="I103" i="20" s="1"/>
  <c r="O96" i="4"/>
  <c r="O70" i="4"/>
  <c r="N11" i="19"/>
  <c r="I20" i="20" s="1"/>
  <c r="O104" i="4"/>
  <c r="M71" i="16"/>
  <c r="N72" i="4"/>
  <c r="I99" i="16" s="1"/>
  <c r="O53" i="4"/>
  <c r="M31" i="16"/>
  <c r="M132" i="16"/>
  <c r="M149" i="16" s="1"/>
  <c r="O35" i="4"/>
  <c r="N64" i="4"/>
  <c r="O99" i="4"/>
  <c r="O50" i="4"/>
  <c r="M28" i="16"/>
  <c r="M148" i="16"/>
  <c r="O49" i="4"/>
  <c r="M57" i="16"/>
  <c r="M73" i="16" s="1"/>
  <c r="N81" i="4"/>
  <c r="I108" i="16" s="1"/>
  <c r="M145" i="16"/>
  <c r="M27" i="16"/>
  <c r="N39" i="4"/>
  <c r="I57" i="16" s="1"/>
  <c r="M94" i="16"/>
  <c r="N94" i="4"/>
  <c r="I130" i="16" s="1"/>
  <c r="N6" i="4"/>
  <c r="G26" i="4" s="1"/>
  <c r="M33" i="16"/>
  <c r="N53" i="4"/>
  <c r="I71" i="16" s="1"/>
  <c r="M100" i="16"/>
  <c r="N100" i="4"/>
  <c r="I136" i="16" s="1"/>
  <c r="M145" i="20"/>
  <c r="N83" i="19"/>
  <c r="I110" i="20" s="1"/>
  <c r="M32" i="20"/>
  <c r="M34" i="20"/>
  <c r="O77" i="19"/>
  <c r="N50" i="19"/>
  <c r="I68" i="20" s="1"/>
  <c r="O44" i="19"/>
  <c r="N43" i="19"/>
  <c r="I61" i="20" s="1"/>
  <c r="M24" i="20"/>
  <c r="O37" i="19"/>
  <c r="O111" i="4"/>
  <c r="N105" i="19"/>
  <c r="I141" i="20" s="1"/>
  <c r="O16" i="19"/>
  <c r="N37" i="19"/>
  <c r="I55" i="20" s="1"/>
  <c r="M67" i="20"/>
  <c r="N9" i="19"/>
  <c r="I18" i="20" s="1"/>
  <c r="O25" i="19"/>
  <c r="N71" i="19"/>
  <c r="I98" i="20" s="1"/>
  <c r="O8" i="19"/>
  <c r="N46" i="19"/>
  <c r="I64" i="20" s="1"/>
  <c r="N21" i="19"/>
  <c r="I30" i="20" s="1"/>
  <c r="N40" i="19"/>
  <c r="I58" i="20" s="1"/>
  <c r="O35" i="19"/>
  <c r="M93" i="20"/>
  <c r="N81" i="19"/>
  <c r="I108" i="20" s="1"/>
  <c r="O105" i="19"/>
  <c r="O17" i="19"/>
  <c r="M103" i="20"/>
  <c r="N47" i="19"/>
  <c r="I65" i="20" s="1"/>
  <c r="O80" i="19"/>
  <c r="M20" i="20"/>
  <c r="M142" i="20"/>
  <c r="N38" i="19"/>
  <c r="I56" i="20" s="1"/>
  <c r="O71" i="19"/>
  <c r="M55" i="20"/>
  <c r="N101" i="19"/>
  <c r="I137" i="20" s="1"/>
  <c r="N13" i="19"/>
  <c r="I22" i="20" s="1"/>
  <c r="O38" i="19"/>
  <c r="M72" i="20"/>
  <c r="N68" i="19"/>
  <c r="I95" i="20" s="1"/>
  <c r="M22" i="16"/>
  <c r="O71" i="4"/>
  <c r="M56" i="16"/>
  <c r="O14" i="4"/>
  <c r="N104" i="4"/>
  <c r="I140" i="16" s="1"/>
  <c r="L113" i="16"/>
  <c r="M72" i="16"/>
  <c r="N42" i="4"/>
  <c r="I60" i="16" s="1"/>
  <c r="O45" i="4"/>
  <c r="M15" i="16"/>
  <c r="M64" i="16"/>
  <c r="O19" i="4"/>
  <c r="O100" i="4"/>
  <c r="O67" i="4"/>
  <c r="O42" i="4"/>
  <c r="N112" i="4"/>
  <c r="I148" i="16" s="1"/>
  <c r="M30" i="16"/>
  <c r="O41" i="4"/>
  <c r="M23" i="16"/>
  <c r="N73" i="4"/>
  <c r="I100" i="16" s="1"/>
  <c r="M137" i="16"/>
  <c r="M19" i="16"/>
  <c r="N23" i="4"/>
  <c r="I32" i="16" s="1"/>
  <c r="M68" i="16"/>
  <c r="N78" i="4"/>
  <c r="I105" i="16" s="1"/>
  <c r="M143" i="16"/>
  <c r="M25" i="16"/>
  <c r="N45" i="4"/>
  <c r="I63" i="16" s="1"/>
  <c r="M92" i="16"/>
  <c r="M111" i="16" s="1"/>
  <c r="N76" i="4"/>
  <c r="I103" i="16" s="1"/>
  <c r="N64" i="19"/>
  <c r="N66" i="19"/>
  <c r="I93" i="20" s="1"/>
  <c r="O66" i="19"/>
  <c r="O84" i="19" s="1"/>
  <c r="M68" i="20"/>
  <c r="O50" i="19"/>
  <c r="N19" i="19"/>
  <c r="I28" i="20" s="1"/>
  <c r="O13" i="19"/>
  <c r="O26" i="19" s="1"/>
  <c r="N16" i="19"/>
  <c r="I25" i="20" s="1"/>
  <c r="M92" i="20"/>
  <c r="O10" i="19"/>
  <c r="M63" i="20"/>
  <c r="N93" i="19"/>
  <c r="O110" i="19"/>
  <c r="O22" i="19"/>
  <c r="M98" i="20"/>
  <c r="N52" i="19"/>
  <c r="I70" i="20" s="1"/>
  <c r="N42" i="19"/>
  <c r="I60" i="20" s="1"/>
  <c r="M140" i="16"/>
  <c r="O16" i="4"/>
  <c r="M105" i="16"/>
  <c r="M138" i="16"/>
  <c r="N11" i="4"/>
  <c r="I20" i="16" s="1"/>
  <c r="O37" i="4"/>
  <c r="N98" i="4"/>
  <c r="I134" i="16" s="1"/>
  <c r="N96" i="4"/>
  <c r="I132" i="16" s="1"/>
  <c r="M147" i="16"/>
  <c r="O68" i="4"/>
  <c r="O11" i="4"/>
  <c r="O18" i="4"/>
  <c r="N82" i="4"/>
  <c r="I109" i="16" s="1"/>
  <c r="N8" i="4"/>
  <c r="I17" i="16" s="1"/>
  <c r="O25" i="4"/>
  <c r="N107" i="4"/>
  <c r="I143" i="16" s="1"/>
  <c r="N65" i="4"/>
  <c r="I92" i="16" s="1"/>
  <c r="M129" i="16"/>
  <c r="N111" i="4"/>
  <c r="I147" i="16" s="1"/>
  <c r="N15" i="4"/>
  <c r="I24" i="16" s="1"/>
  <c r="M60" i="16"/>
  <c r="N70" i="4"/>
  <c r="I97" i="16" s="1"/>
  <c r="M135" i="16"/>
  <c r="M17" i="16"/>
  <c r="N37" i="4"/>
  <c r="I55" i="16" s="1"/>
  <c r="M66" i="16"/>
  <c r="N68" i="4"/>
  <c r="I95" i="16" s="1"/>
  <c r="O109" i="19"/>
  <c r="O108" i="19"/>
  <c r="M140" i="20"/>
  <c r="M102" i="20"/>
  <c r="O20" i="19"/>
  <c r="O21" i="19"/>
  <c r="M23" i="20"/>
  <c r="M18" i="20"/>
  <c r="M137" i="20"/>
  <c r="M26" i="20"/>
  <c r="O41" i="19"/>
  <c r="M104" i="20"/>
  <c r="M143" i="20"/>
  <c r="N100" i="19"/>
  <c r="I136" i="20" s="1"/>
  <c r="M101" i="20"/>
  <c r="O9" i="19"/>
  <c r="M28" i="20"/>
  <c r="N65" i="19"/>
  <c r="I92" i="20" s="1"/>
  <c r="M141" i="20"/>
  <c r="O64" i="19"/>
  <c r="N102" i="19"/>
  <c r="I138" i="20" s="1"/>
  <c r="N14" i="19"/>
  <c r="I23" i="20" s="1"/>
  <c r="O39" i="19"/>
  <c r="M71" i="20"/>
  <c r="N77" i="19"/>
  <c r="I104" i="20" s="1"/>
  <c r="O102" i="19"/>
  <c r="O14" i="19"/>
  <c r="M106" i="20"/>
  <c r="N44" i="19"/>
  <c r="I62" i="20" s="1"/>
  <c r="N72" i="19"/>
  <c r="I99" i="20" s="1"/>
  <c r="N16" i="4"/>
  <c r="I25" i="16" s="1"/>
  <c r="O24" i="4"/>
  <c r="O7" i="4"/>
  <c r="O78" i="4"/>
  <c r="J75" i="16"/>
  <c r="O15" i="4"/>
  <c r="M104" i="16"/>
  <c r="O109" i="4"/>
  <c r="O21" i="4"/>
  <c r="N67" i="4"/>
  <c r="I94" i="16" s="1"/>
  <c r="N66" i="4"/>
  <c r="I93" i="16" s="1"/>
  <c r="M131" i="16"/>
  <c r="O36" i="4"/>
  <c r="O55" i="4" s="1"/>
  <c r="O106" i="4"/>
  <c r="O10" i="4"/>
  <c r="N51" i="4"/>
  <c r="I69" i="16" s="1"/>
  <c r="O105" i="4"/>
  <c r="O17" i="4"/>
  <c r="N80" i="4"/>
  <c r="I107" i="16" s="1"/>
  <c r="N49" i="4"/>
  <c r="I67" i="16" s="1"/>
  <c r="M103" i="16"/>
  <c r="N103" i="4"/>
  <c r="I139" i="16" s="1"/>
  <c r="N7" i="4"/>
  <c r="I16" i="16" s="1"/>
  <c r="M34" i="16"/>
  <c r="N54" i="4"/>
  <c r="I72" i="16" s="1"/>
  <c r="M109" i="16"/>
  <c r="N109" i="4"/>
  <c r="I145" i="16" s="1"/>
  <c r="N21" i="4"/>
  <c r="I30" i="16" s="1"/>
  <c r="M58" i="16"/>
  <c r="N52" i="4"/>
  <c r="I70" i="16" s="1"/>
  <c r="N35" i="19"/>
  <c r="O93" i="19"/>
  <c r="N96" i="19"/>
  <c r="I132" i="20" s="1"/>
  <c r="M146" i="20"/>
  <c r="M16" i="20"/>
  <c r="O45" i="19"/>
  <c r="M91" i="20"/>
  <c r="M111" i="20" s="1"/>
  <c r="N106" i="19"/>
  <c r="I142" i="20" s="1"/>
  <c r="O101" i="19"/>
  <c r="M60" i="20"/>
  <c r="N17" i="19"/>
  <c r="I26" i="20" s="1"/>
  <c r="O104" i="19"/>
  <c r="M21" i="20"/>
  <c r="M56" i="20"/>
  <c r="M73" i="20" s="1"/>
  <c r="N67" i="19"/>
  <c r="I94" i="20" s="1"/>
  <c r="N73" i="19"/>
  <c r="I100" i="20" s="1"/>
  <c r="M133" i="20"/>
  <c r="O72" i="19"/>
  <c r="N22" i="19"/>
  <c r="I31" i="20" s="1"/>
  <c r="O11" i="19"/>
  <c r="O81" i="19"/>
  <c r="N23" i="19"/>
  <c r="I32" i="20" s="1"/>
  <c r="O83" i="19"/>
  <c r="N49" i="19"/>
  <c r="I67" i="20" s="1"/>
  <c r="M27" i="20"/>
  <c r="N111" i="19"/>
  <c r="I147" i="20" s="1"/>
  <c r="N15" i="19"/>
  <c r="I24" i="20" s="1"/>
  <c r="O48" i="19"/>
  <c r="M62" i="20"/>
  <c r="N94" i="19"/>
  <c r="I130" i="20" s="1"/>
  <c r="N6" i="19"/>
  <c r="I15" i="20" s="1"/>
  <c r="I35" i="20" s="1"/>
  <c r="O23" i="19"/>
  <c r="M97" i="20"/>
  <c r="N69" i="19"/>
  <c r="I96" i="20" s="1"/>
  <c r="O94" i="19"/>
  <c r="O113" i="19" s="1"/>
  <c r="O6" i="19"/>
  <c r="M136" i="20"/>
  <c r="N36" i="19"/>
  <c r="I54" i="20" s="1"/>
  <c r="N99" i="19"/>
  <c r="I135" i="20" s="1"/>
  <c r="O94" i="4"/>
  <c r="O38" i="4"/>
  <c r="N43" i="4"/>
  <c r="I61" i="16" s="1"/>
  <c r="O40" i="4"/>
  <c r="J113" i="16"/>
  <c r="O22" i="4"/>
  <c r="O46" i="4"/>
  <c r="M70" i="16"/>
  <c r="O101" i="4"/>
  <c r="O13" i="4"/>
  <c r="N40" i="4"/>
  <c r="I58" i="16" s="1"/>
  <c r="O83" i="4"/>
  <c r="M97" i="16"/>
  <c r="O12" i="4"/>
  <c r="O98" i="4"/>
  <c r="M146" i="16"/>
  <c r="N24" i="4"/>
  <c r="I33" i="16" s="1"/>
  <c r="O97" i="4"/>
  <c r="O9" i="4"/>
  <c r="N50" i="4"/>
  <c r="I68" i="16" s="1"/>
  <c r="N41" i="4"/>
  <c r="I59" i="16" s="1"/>
  <c r="M95" i="16"/>
  <c r="N95" i="4"/>
  <c r="I131" i="16" s="1"/>
  <c r="M144" i="16"/>
  <c r="M26" i="16"/>
  <c r="N46" i="4"/>
  <c r="I64" i="16" s="1"/>
  <c r="M101" i="16"/>
  <c r="N101" i="4"/>
  <c r="I137" i="16" s="1"/>
  <c r="N13" i="4"/>
  <c r="I22" i="16" s="1"/>
  <c r="M32" i="16"/>
  <c r="N44" i="4"/>
  <c r="I62" i="16" s="1"/>
  <c r="O36" i="19"/>
  <c r="O55" i="19" s="1"/>
  <c r="M31" i="20"/>
  <c r="O107" i="19"/>
  <c r="N112" i="19"/>
  <c r="I148" i="20" s="1"/>
  <c r="M107" i="20"/>
  <c r="N75" i="19"/>
  <c r="I102" i="20" s="1"/>
  <c r="M110" i="20"/>
  <c r="O99" i="19"/>
  <c r="O18" i="19"/>
  <c r="M94" i="20"/>
  <c r="M58" i="20"/>
  <c r="N107" i="19"/>
  <c r="I143" i="20" s="1"/>
  <c r="M59" i="20"/>
  <c r="N79" i="19"/>
  <c r="I106" i="20" s="1"/>
  <c r="O95" i="19"/>
  <c r="N102" i="4"/>
  <c r="I138" i="16" s="1"/>
  <c r="M59" i="16"/>
  <c r="M108" i="16"/>
  <c r="N12" i="4"/>
  <c r="I21" i="16" s="1"/>
  <c r="N8" i="19"/>
  <c r="I17" i="20" s="1"/>
  <c r="N80" i="19"/>
  <c r="I107" i="20" s="1"/>
  <c r="O43" i="19"/>
  <c r="O19" i="19"/>
  <c r="O97" i="19"/>
  <c r="N39" i="19"/>
  <c r="I57" i="20" s="1"/>
  <c r="N110" i="19"/>
  <c r="I146" i="20" s="1"/>
  <c r="N98" i="19"/>
  <c r="I134" i="20" s="1"/>
  <c r="M109" i="20"/>
  <c r="M19" i="20"/>
  <c r="M54" i="20"/>
  <c r="M17" i="20"/>
  <c r="M131" i="20"/>
  <c r="O73" i="19"/>
  <c r="O75" i="19"/>
  <c r="M25" i="20"/>
  <c r="M139" i="20"/>
  <c r="N41" i="19"/>
  <c r="I59" i="20" s="1"/>
  <c r="O65" i="19"/>
  <c r="M53" i="20"/>
  <c r="N103" i="19"/>
  <c r="I139" i="20" s="1"/>
  <c r="N7" i="19"/>
  <c r="I16" i="20" s="1"/>
  <c r="O40" i="19"/>
  <c r="M70" i="20"/>
  <c r="N78" i="19"/>
  <c r="I105" i="20" s="1"/>
  <c r="O111" i="19"/>
  <c r="O15" i="19"/>
  <c r="M105" i="20"/>
  <c r="N53" i="19"/>
  <c r="I71" i="20" s="1"/>
  <c r="O78" i="19"/>
  <c r="M22" i="20"/>
  <c r="M144" i="20"/>
  <c r="N20" i="19"/>
  <c r="I29" i="20" s="1"/>
  <c r="O112" i="4"/>
  <c r="O64" i="4"/>
  <c r="M55" i="16"/>
  <c r="O102" i="4"/>
  <c r="O48" i="4"/>
  <c r="O110" i="4"/>
  <c r="O72" i="4"/>
  <c r="M54" i="16"/>
  <c r="O93" i="4"/>
  <c r="O113" i="4" s="1"/>
  <c r="M133" i="16"/>
  <c r="N10" i="4"/>
  <c r="I19" i="16" s="1"/>
  <c r="O75" i="4"/>
  <c r="M63" i="16"/>
  <c r="M98" i="16"/>
  <c r="O82" i="4"/>
  <c r="M130" i="16"/>
  <c r="O108" i="4"/>
  <c r="O81" i="4"/>
  <c r="M141" i="16"/>
  <c r="N19" i="4"/>
  <c r="I28" i="16" s="1"/>
  <c r="N25" i="4"/>
  <c r="I34" i="16" s="1"/>
  <c r="M69" i="16"/>
  <c r="N79" i="4"/>
  <c r="I106" i="16" s="1"/>
  <c r="M136" i="16"/>
  <c r="M18" i="16"/>
  <c r="M35" i="16" s="1"/>
  <c r="N38" i="4"/>
  <c r="I56" i="16" s="1"/>
  <c r="M93" i="16"/>
  <c r="N93" i="4"/>
  <c r="G113" i="4" s="1"/>
  <c r="G115" i="4" s="1"/>
  <c r="M142" i="16"/>
  <c r="M24" i="16"/>
  <c r="M65" i="20"/>
  <c r="M66" i="20"/>
  <c r="O82" i="19"/>
  <c r="N82" i="19"/>
  <c r="I109" i="20" s="1"/>
  <c r="M148" i="20"/>
  <c r="N18" i="19"/>
  <c r="I27" i="20" s="1"/>
  <c r="M132" i="20"/>
  <c r="O69" i="19"/>
  <c r="M108" i="20"/>
  <c r="M138" i="20"/>
  <c r="H113" i="16"/>
  <c r="O54" i="4"/>
  <c r="O80" i="4"/>
  <c r="N51" i="19"/>
  <c r="I69" i="20" s="1"/>
  <c r="M129" i="20"/>
  <c r="M149" i="20" s="1"/>
  <c r="M130" i="20"/>
  <c r="M57" i="20"/>
  <c r="O76" i="19"/>
  <c r="O6" i="4"/>
  <c r="O26" i="4" s="1"/>
  <c r="O23" i="4"/>
  <c r="H75" i="16"/>
  <c r="H151" i="16"/>
  <c r="J151" i="20"/>
  <c r="L151" i="20"/>
  <c r="N75" i="20"/>
  <c r="N113" i="20"/>
  <c r="K37" i="16"/>
  <c r="K113" i="16"/>
  <c r="K151" i="16"/>
  <c r="K75" i="16"/>
  <c r="N113" i="16"/>
  <c r="N75" i="16"/>
  <c r="N151" i="16"/>
  <c r="N37" i="16"/>
  <c r="I91" i="20"/>
  <c r="I15" i="16"/>
  <c r="K151" i="20"/>
  <c r="K37" i="20"/>
  <c r="K75" i="20"/>
  <c r="K113" i="20"/>
  <c r="L75" i="16"/>
  <c r="I129" i="20"/>
  <c r="L151" i="16"/>
  <c r="G55" i="19"/>
  <c r="G57" i="19" s="1"/>
  <c r="I53" i="20"/>
  <c r="I91" i="16"/>
  <c r="L75" i="20"/>
  <c r="O84" i="4"/>
  <c r="G55" i="4"/>
  <c r="G57" i="4" s="1"/>
  <c r="I53" i="16"/>
  <c r="H75" i="20"/>
  <c r="H113" i="20"/>
  <c r="H151" i="20"/>
  <c r="H37" i="20"/>
  <c r="G26" i="19"/>
  <c r="I149" i="20" l="1"/>
  <c r="G113" i="19"/>
  <c r="G115" i="19" s="1"/>
  <c r="I129" i="16"/>
  <c r="I149" i="16" s="1"/>
  <c r="I111" i="16"/>
  <c r="G84" i="4"/>
  <c r="G86" i="4" s="1"/>
  <c r="I111" i="20"/>
  <c r="I113" i="20" s="1"/>
  <c r="G84" i="19"/>
  <c r="G86" i="19" s="1"/>
  <c r="I35" i="16"/>
  <c r="I151" i="16" s="1"/>
  <c r="I73" i="16"/>
  <c r="I73" i="20"/>
  <c r="O118" i="4"/>
  <c r="M37" i="20"/>
  <c r="M75" i="20"/>
  <c r="M113" i="20"/>
  <c r="M151" i="20"/>
  <c r="O118" i="19"/>
  <c r="M151" i="16"/>
  <c r="M37" i="16"/>
  <c r="M113" i="16"/>
  <c r="M75" i="16"/>
  <c r="G118" i="4"/>
  <c r="G120" i="4" s="1"/>
  <c r="G28" i="4"/>
  <c r="G28" i="19"/>
  <c r="I151" i="20"/>
  <c r="I37" i="20"/>
  <c r="I75" i="20"/>
  <c r="I113" i="16" l="1"/>
  <c r="I75" i="16"/>
  <c r="G118" i="19"/>
  <c r="G120" i="19" s="1"/>
  <c r="I37" i="16"/>
</calcChain>
</file>

<file path=xl/sharedStrings.xml><?xml version="1.0" encoding="utf-8"?>
<sst xmlns="http://schemas.openxmlformats.org/spreadsheetml/2006/main" count="600" uniqueCount="85">
  <si>
    <t>M/MA</t>
  </si>
  <si>
    <t>G/B</t>
  </si>
  <si>
    <t>Fruit</t>
  </si>
  <si>
    <t>Legumes</t>
  </si>
  <si>
    <t>Starchy Veg</t>
  </si>
  <si>
    <t>Other Veg</t>
  </si>
  <si>
    <t>Monday</t>
  </si>
  <si>
    <t>Tuesday</t>
  </si>
  <si>
    <t>Wednesday</t>
  </si>
  <si>
    <t>Thursday</t>
  </si>
  <si>
    <t>Weekly Totals</t>
  </si>
  <si>
    <t>Menu Item</t>
  </si>
  <si>
    <t>Meets Daily Requirements</t>
  </si>
  <si>
    <t>Meets Weekly Requirements</t>
  </si>
  <si>
    <t>Daily Requirements</t>
  </si>
  <si>
    <t>Weekly Requirements</t>
  </si>
  <si>
    <t>Daily Totals</t>
  </si>
  <si>
    <t>At least 1 cup</t>
  </si>
  <si>
    <t>Meals Planned</t>
  </si>
  <si>
    <t>Meals Served</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</si>
  <si>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</si>
  <si>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</si>
  <si>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</si>
  <si>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</si>
  <si>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</si>
  <si>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</si>
  <si>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</si>
  <si>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</si>
  <si>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</si>
  <si>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</si>
  <si>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</si>
  <si>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</si>
  <si>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</si>
  <si>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</si>
  <si>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</si>
  <si>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</si>
  <si>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</si>
  <si>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</si>
  <si>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</si>
  <si>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</si>
  <si>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</si>
  <si>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</si>
  <si>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</si>
  <si>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</si>
  <si>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</si>
  <si>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</si>
  <si>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</si>
  <si>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</si>
  <si>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</si>
  <si>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</si>
  <si>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</si>
  <si>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t>
    </r>
    <r>
      <rPr>
        <b/>
        <sz val="12"/>
        <rFont val="Calibri"/>
        <family val="2"/>
        <scheme val="minor"/>
      </rPr>
      <t>_________________</t>
    </r>
  </si>
  <si>
    <r>
      <t xml:space="preserve">     Date: __</t>
    </r>
    <r>
      <rPr>
        <b/>
        <sz val="12"/>
        <rFont val="Calibri"/>
        <family val="2"/>
        <scheme val="minor"/>
      </rPr>
      <t>_____________________</t>
    </r>
  </si>
  <si>
    <t xml:space="preserve">     Offer?    Yes ____    No _____</t>
  </si>
  <si>
    <t>Weekly Component Totals</t>
  </si>
  <si>
    <t>MENU ITEM AND CONDIMENTS</t>
  </si>
  <si>
    <t xml:space="preserve">     Grades ______________</t>
  </si>
  <si>
    <t>M/MA as Extra</t>
  </si>
  <si>
    <t>Veggies as Fruit</t>
  </si>
  <si>
    <t>Veggies as Extra</t>
  </si>
  <si>
    <t xml:space="preserve">MENU PLANNING TOOL (K-12) </t>
  </si>
  <si>
    <t>K-12</t>
  </si>
  <si>
    <t>Breakfast Menu Planning Tool</t>
  </si>
  <si>
    <t>Production Record (K-12)</t>
  </si>
  <si>
    <t>Milk</t>
  </si>
  <si>
    <t>Serving Size/     Utensil</t>
  </si>
  <si>
    <t>At least 1 oz eq</t>
  </si>
  <si>
    <t>Grains</t>
  </si>
  <si>
    <t>Red Orange Veg</t>
  </si>
  <si>
    <t>Legumes Veg</t>
  </si>
  <si>
    <t>M/MA as Grains*</t>
  </si>
  <si>
    <t xml:space="preserve">Starchy Veg** </t>
  </si>
  <si>
    <t>* M/MA may count toward the weekly grains requirement after 1 oz eq grain is offered daily.</t>
  </si>
  <si>
    <t xml:space="preserve">MENU PLANNING TOOL (K-8) </t>
  </si>
  <si>
    <t>K-8</t>
  </si>
  <si>
    <t>Production Record (K-8)</t>
  </si>
  <si>
    <t>At least 5.5 oz eq</t>
  </si>
  <si>
    <t>At least 4 cups</t>
  </si>
  <si>
    <t>At least 6.5 oz eq</t>
  </si>
  <si>
    <t>Yes</t>
  </si>
  <si>
    <t>No</t>
  </si>
  <si>
    <t>WGR? 
Yes or No</t>
  </si>
  <si>
    <t>*** When substituting vegetables for fruits at breakfast, first 2 cups planned must be from the dark green, red orange, legumes, or "other" subgroups before counting starchy vegetables toward fruits.</t>
  </si>
  <si>
    <t>** Evaluation of meeting the criteria that 80% grains must be WGR, excludes M/MA as Grains.</t>
  </si>
  <si>
    <t>80% grains WGR**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</si>
</sst>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u/>
      <sz val="12"/>
      <name val="Calibri"/>
      <family val="2"/>
      <scheme val="minor"/>
    </font>
    <font>
      <b/>
      <sz val="10"/>
      <color theme="1"/>
      <name val="Calibri"/>
      <family val="2"/>
      <scheme val="minor"/>
    </font>
    <font>
      <b/>
      <sz val="1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0" tint="-0.249977111117893"/>
        <bgColor indexed="64"/>
      </patternFill>
    </fill>
    <fill>
      <patternFill patternType="solid">
        <fgColor rgb="FFC08040"/>
        <bgColor indexed="64"/>
      </patternFill>
    </fill>
    <fill>
      <patternFill patternType="solid">
        <fgColor rgb="FF987FB3"/>
        <bgColor indexed="64"/>
      </patternFill>
    </fill>
    <fill>
      <patternFill patternType="solid">
        <fgColor theme="0"/>
        <bgColor indexed="64"/>
      </patternFill>
    </fill>
    <fill>
      <patternFill patternType="lightUp"/>
    </fill>
    <fill>
      <patternFill patternType="solid">
        <fgColor rgb="FF00B0F0"/>
        <bgColor indexed="64"/>
      </patternFill>
    </fill>
    <fill>
      <patternFill patternType="solid">
        <fgColor rgb="FFFF603B"/>
        <bgColor indexed="64"/>
      </patternFill>
    </fill>
    <fill>
      <patternFill patternType="solid">
        <fgColor rgb="FF7F9E40"/>
        <bgColor indexed="64"/>
      </patternFill>
    </fill>
    <fill>
      <patternFill patternType="solid">
        <fgColor theme="2"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9BEE72"/>
        <bgColor indexed="64"/>
      </patternFill>
    </fill>
    <fill>
      <patternFill patternType="solid">
        <fgColor rgb="FFC4BD97"/>
        <bgColor indexed="64"/>
      </patternFill>
    </fill>
    <fill>
      <patternFill patternType="solid">
        <fgColor theme="9"/>
        <bgColor indexed="64"/>
      </patternFill>
    </fill>
    <fill>
      <patternFill patternType="solid">
        <fgColor theme="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1">
    <xf numFmtId="0" fontId="0" fillId="0" borderId="0" xfId="0"/>
    <xf numFmtId="2" fontId="4" fillId="4" borderId="8" xfId="0" applyNumberFormat="1" applyFont="1" applyFill="1" applyBorder="1" applyAlignment="1">
      <alignment horizontal="center"/>
    </xf>
    <xf numFmtId="0" fontId="0" fillId="0" borderId="0" xfId="0" applyFill="1" applyBorder="1"/>
    <xf numFmtId="0" fontId="1" fillId="5" borderId="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0" xfId="0" applyFont="1" applyBorder="1"/>
    <xf numFmtId="0" fontId="1" fillId="0" borderId="0" xfId="0" applyFont="1" applyAlignment="1">
      <alignment horizontal="left" vertical="top"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0" fontId="0" fillId="0" borderId="0" xfId="0" applyFill="1"/>
    <xf numFmtId="0" fontId="0" fillId="0" borderId="0" xfId="0" applyBorder="1"/>
    <xf numFmtId="0" fontId="7" fillId="0" borderId="1" xfId="0" applyFont="1" applyBorder="1" applyAlignment="1" applyProtection="1">
      <alignment horizontal="center" vertical="center" wrapText="1"/>
      <protection locked="0"/>
    </xf>
    <xf numFmtId="0" fontId="9" fillId="0" borderId="16" xfId="0" applyFont="1" applyBorder="1" applyAlignment="1">
      <alignment vertical="center"/>
    </xf>
    <xf numFmtId="0" fontId="7" fillId="0" borderId="22" xfId="0" applyFont="1" applyBorder="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10" fillId="0" borderId="16" xfId="0" applyFont="1" applyFill="1" applyBorder="1" applyAlignment="1">
      <alignment horizontal="center"/>
    </xf>
    <xf numFmtId="0" fontId="10" fillId="0" borderId="0" xfId="0" applyFont="1" applyFill="1" applyBorder="1" applyAlignment="1">
      <alignment horizontal="center"/>
    </xf>
    <xf numFmtId="0" fontId="10" fillId="0" borderId="22" xfId="0" applyFont="1" applyFill="1" applyBorder="1" applyAlignment="1">
      <alignment horizontal="center"/>
    </xf>
    <xf numFmtId="0" fontId="15" fillId="0" borderId="0" xfId="0" applyFont="1" applyFill="1" applyBorder="1" applyAlignment="1" applyProtection="1"/>
    <xf numFmtId="0" fontId="14" fillId="0" borderId="16" xfId="0" applyFont="1" applyFill="1" applyBorder="1" applyAlignment="1" applyProtection="1"/>
    <xf numFmtId="0" fontId="14" fillId="0" borderId="22" xfId="0" applyFont="1" applyFill="1" applyBorder="1" applyAlignment="1" applyProtection="1"/>
    <xf numFmtId="0" fontId="1" fillId="0" borderId="16" xfId="0" applyFont="1" applyBorder="1" applyAlignment="1">
      <alignment horizontal="center"/>
    </xf>
    <xf numFmtId="0" fontId="1" fillId="0" borderId="0" xfId="0" applyFont="1" applyAlignment="1">
      <alignment vertical="top" wrapText="1"/>
    </xf>
    <xf numFmtId="0" fontId="0" fillId="0" borderId="5" xfId="0" applyFont="1" applyBorder="1" applyAlignment="1">
      <alignment horizontal="left" vertical="center" shrinkToFit="1"/>
    </xf>
    <xf numFmtId="0" fontId="0" fillId="0" borderId="0" xfId="0" applyFont="1" applyFill="1" applyBorder="1"/>
    <xf numFmtId="164" fontId="4" fillId="0" borderId="1" xfId="0" applyNumberFormat="1" applyFont="1" applyFill="1" applyBorder="1" applyAlignment="1">
      <alignment horizontal="center" wrapText="1"/>
    </xf>
    <xf numFmtId="0" fontId="16" fillId="0" borderId="0" xfId="0" applyNumberFormat="1" applyFont="1" applyBorder="1" applyAlignment="1">
      <alignment horizontal="left"/>
    </xf>
    <xf numFmtId="49" fontId="15" fillId="0" borderId="0" xfId="0" applyNumberFormat="1" applyFont="1" applyFill="1" applyBorder="1" applyAlignment="1" applyProtection="1">
      <protection locked="0"/>
    </xf>
    <xf numFmtId="0" fontId="7" fillId="10" borderId="1" xfId="0" applyFont="1" applyFill="1" applyBorder="1" applyAlignment="1" applyProtection="1">
      <alignment horizontal="center" vertical="center"/>
      <protection locked="0"/>
    </xf>
    <xf numFmtId="0" fontId="7" fillId="10" borderId="6" xfId="0" applyFont="1" applyFill="1" applyBorder="1" applyAlignment="1" applyProtection="1">
      <alignment horizontal="center" vertical="center"/>
      <protection locked="0"/>
    </xf>
    <xf numFmtId="0" fontId="7" fillId="1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 fillId="7" borderId="5"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6" xfId="0" applyFont="1" applyFill="1" applyBorder="1" applyAlignment="1">
      <alignment horizontal="center" vertical="center"/>
    </xf>
    <xf numFmtId="164" fontId="0" fillId="0" borderId="1" xfId="0" applyNumberForma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Protection="1"/>
    <xf numFmtId="0" fontId="0" fillId="0" borderId="22" xfId="0" applyFill="1" applyBorder="1" applyProtection="1"/>
    <xf numFmtId="0" fontId="8" fillId="0" borderId="1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Border="1" applyProtection="1"/>
    <xf numFmtId="0" fontId="0" fillId="0" borderId="22" xfId="0"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2" fillId="0" borderId="5" xfId="0" applyNumberFormat="1" applyFont="1" applyFill="1" applyBorder="1" applyAlignment="1" applyProtection="1">
      <alignment horizontal="center" vertical="center" textRotation="90" wrapText="1"/>
    </xf>
    <xf numFmtId="49" fontId="12" fillId="0" borderId="1" xfId="0" applyNumberFormat="1" applyFont="1" applyFill="1" applyBorder="1" applyAlignment="1" applyProtection="1">
      <alignment horizontal="center" vertical="center" textRotation="90" wrapText="1"/>
    </xf>
    <xf numFmtId="49" fontId="12" fillId="0" borderId="13" xfId="0" applyNumberFormat="1" applyFont="1" applyFill="1" applyBorder="1" applyAlignment="1" applyProtection="1">
      <alignment horizontal="center" vertical="center" textRotation="90" wrapText="1"/>
    </xf>
    <xf numFmtId="0" fontId="4" fillId="7" borderId="5" xfId="0" applyFont="1" applyFill="1" applyBorder="1" applyAlignment="1" applyProtection="1">
      <alignment horizontal="center" vertical="center" textRotation="90" wrapText="1"/>
    </xf>
    <xf numFmtId="0" fontId="4" fillId="7"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7" borderId="6" xfId="0" applyFont="1" applyFill="1" applyBorder="1" applyAlignment="1" applyProtection="1">
      <alignment horizontal="center" vertical="center" textRotation="90" wrapText="1"/>
    </xf>
    <xf numFmtId="0" fontId="6" fillId="0" borderId="34" xfId="0" applyNumberFormat="1" applyFont="1" applyFill="1" applyBorder="1" applyAlignment="1" applyProtection="1">
      <alignment shrinkToFit="1"/>
    </xf>
    <xf numFmtId="0" fontId="6" fillId="0" borderId="25"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0" fontId="6" fillId="0" borderId="46" xfId="0" applyFont="1" applyFill="1" applyBorder="1" applyAlignment="1" applyProtection="1">
      <alignment shrinkToFi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0" fontId="6" fillId="0" borderId="0" xfId="0" applyFont="1" applyFill="1" applyBorder="1" applyProtection="1"/>
    <xf numFmtId="0" fontId="0" fillId="0" borderId="0" xfId="0" applyProtection="1"/>
    <xf numFmtId="0" fontId="6" fillId="0" borderId="54" xfId="0" applyNumberFormat="1" applyFont="1" applyFill="1" applyBorder="1" applyAlignment="1" applyProtection="1">
      <alignment shrinkToFit="1"/>
    </xf>
    <xf numFmtId="0" fontId="11"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0" fillId="0" borderId="0" xfId="0" applyFont="1" applyFill="1" applyBorder="1" applyProtection="1"/>
    <xf numFmtId="0" fontId="6" fillId="0" borderId="0" xfId="0" applyFont="1" applyFill="1" applyBorder="1" applyAlignment="1" applyProtection="1">
      <alignment vertical="top"/>
    </xf>
    <xf numFmtId="49" fontId="6" fillId="0" borderId="0" xfId="0" applyNumberFormat="1" applyFont="1" applyFill="1" applyBorder="1" applyAlignment="1" applyProtection="1"/>
    <xf numFmtId="2" fontId="6" fillId="0" borderId="0" xfId="0" applyNumberFormat="1" applyFont="1" applyFill="1" applyBorder="1" applyAlignment="1" applyProtection="1"/>
    <xf numFmtId="0" fontId="6"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6" fillId="0" borderId="34" xfId="0" applyFont="1" applyFill="1" applyBorder="1" applyAlignment="1" applyProtection="1">
      <alignment shrinkToFit="1"/>
      <protection locked="0"/>
    </xf>
    <xf numFmtId="0" fontId="6" fillId="0" borderId="54"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2" xfId="0" applyFont="1" applyFill="1" applyBorder="1" applyAlignment="1" applyProtection="1">
      <alignment shrinkToFit="1"/>
      <protection locked="0"/>
    </xf>
    <xf numFmtId="49" fontId="0" fillId="0" borderId="1" xfId="0" applyNumberFormat="1" applyBorder="1" applyAlignment="1" applyProtection="1">
      <alignment vertical="center" shrinkToFit="1"/>
      <protection locked="0"/>
    </xf>
    <xf numFmtId="49" fontId="0" fillId="0" borderId="1" xfId="0" quotePrefix="1"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0" fontId="9" fillId="0" borderId="16" xfId="0" applyFont="1" applyBorder="1" applyProtection="1">
      <protection locked="0"/>
    </xf>
    <xf numFmtId="0" fontId="9" fillId="0" borderId="0" xfId="0" applyFont="1" applyBorder="1" applyProtection="1">
      <protection locked="0"/>
    </xf>
    <xf numFmtId="0" fontId="8" fillId="0" borderId="16" xfId="0" applyFont="1" applyFill="1" applyBorder="1" applyAlignment="1" applyProtection="1">
      <alignment horizontal="left" vertical="center"/>
      <protection locked="0"/>
    </xf>
    <xf numFmtId="0" fontId="1" fillId="0" borderId="0" xfId="0" applyFont="1" applyBorder="1" applyProtection="1">
      <protection locked="0"/>
    </xf>
    <xf numFmtId="0" fontId="0" fillId="0" borderId="16" xfId="0" applyBorder="1" applyProtection="1">
      <protection locked="0"/>
    </xf>
    <xf numFmtId="0" fontId="0" fillId="0" borderId="0" xfId="0" applyBorder="1" applyProtection="1">
      <protection locked="0"/>
    </xf>
    <xf numFmtId="0" fontId="6" fillId="0" borderId="16" xfId="0" applyFont="1" applyFill="1" applyBorder="1" applyAlignment="1" applyProtection="1">
      <alignment horizontal="left" vertical="top"/>
      <protection locked="0"/>
    </xf>
    <xf numFmtId="49" fontId="6" fillId="0" borderId="0" xfId="0" applyNumberFormat="1" applyFont="1" applyBorder="1" applyAlignment="1" applyProtection="1">
      <protection locked="0"/>
    </xf>
    <xf numFmtId="0" fontId="1" fillId="0" borderId="0" xfId="0" applyFont="1" applyAlignment="1">
      <alignment horizontal="center" vertical="top" wrapText="1"/>
    </xf>
    <xf numFmtId="49" fontId="6" fillId="0" borderId="25" xfId="0" applyNumberFormat="1" applyFont="1" applyFill="1" applyBorder="1" applyAlignment="1" applyProtection="1">
      <alignment shrinkToFit="1"/>
    </xf>
    <xf numFmtId="0" fontId="1" fillId="5" borderId="1" xfId="0"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4" borderId="1" xfId="0" applyNumberFormat="1" applyFont="1" applyFill="1" applyBorder="1" applyAlignment="1">
      <alignment horizontal="center" wrapText="1"/>
    </xf>
    <xf numFmtId="164" fontId="1" fillId="13" borderId="1" xfId="0" applyNumberFormat="1" applyFont="1" applyFill="1" applyBorder="1" applyAlignment="1">
      <alignment horizontal="center" vertical="center"/>
    </xf>
    <xf numFmtId="164" fontId="4" fillId="0" borderId="6" xfId="0" applyNumberFormat="1" applyFont="1" applyFill="1" applyBorder="1" applyAlignment="1">
      <alignment horizontal="center" wrapText="1"/>
    </xf>
    <xf numFmtId="49" fontId="6" fillId="0" borderId="46" xfId="0" applyNumberFormat="1" applyFont="1" applyFill="1" applyBorder="1" applyAlignment="1" applyProtection="1">
      <alignment shrinkToFit="1"/>
    </xf>
    <xf numFmtId="164" fontId="0" fillId="0" borderId="1" xfId="0" applyNumberFormat="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shrinkToFit="1"/>
    </xf>
    <xf numFmtId="0" fontId="1" fillId="0" borderId="16" xfId="0" applyFont="1" applyBorder="1" applyAlignment="1" applyProtection="1">
      <alignment horizontal="center"/>
    </xf>
    <xf numFmtId="49" fontId="16" fillId="0" borderId="0" xfId="0" applyNumberFormat="1" applyFont="1" applyBorder="1" applyAlignment="1" applyProtection="1">
      <alignment horizontal="left"/>
    </xf>
    <xf numFmtId="0" fontId="0" fillId="0" borderId="5" xfId="0" applyFont="1" applyBorder="1" applyAlignment="1" applyProtection="1">
      <alignment horizontal="left" vertical="center" shrinkToFit="1"/>
    </xf>
    <xf numFmtId="164" fontId="1" fillId="8"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2"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4" fillId="0" borderId="55" xfId="0" applyNumberFormat="1" applyFont="1" applyFill="1" applyBorder="1" applyAlignment="1">
      <alignment horizontal="center" wrapText="1"/>
    </xf>
    <xf numFmtId="0" fontId="0" fillId="0" borderId="1" xfId="0" applyBorder="1" applyAlignment="1">
      <alignment vertical="center"/>
    </xf>
    <xf numFmtId="164" fontId="4" fillId="0" borderId="56" xfId="0" applyNumberFormat="1" applyFont="1" applyFill="1" applyBorder="1" applyAlignment="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0" fontId="0" fillId="0" borderId="8" xfId="0" applyBorder="1" applyAlignment="1">
      <alignment vertical="center"/>
    </xf>
    <xf numFmtId="164" fontId="6" fillId="0" borderId="9" xfId="0" applyNumberFormat="1" applyFont="1" applyFill="1" applyBorder="1" applyAlignment="1" applyProtection="1">
      <alignment shrinkToFit="1"/>
    </xf>
    <xf numFmtId="0" fontId="0" fillId="0" borderId="1" xfId="0" applyBorder="1" applyAlignment="1"/>
    <xf numFmtId="0" fontId="0" fillId="0" borderId="8" xfId="0" applyBorder="1" applyAlignment="1"/>
    <xf numFmtId="164" fontId="1" fillId="14" borderId="1" xfId="0" applyNumberFormat="1" applyFont="1" applyFill="1" applyBorder="1" applyAlignment="1">
      <alignment horizontal="center" vertical="center"/>
    </xf>
    <xf numFmtId="164" fontId="1" fillId="15"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17" borderId="1" xfId="0" applyNumberFormat="1" applyFont="1" applyFill="1" applyBorder="1" applyAlignment="1">
      <alignment horizontal="center" vertical="center"/>
    </xf>
    <xf numFmtId="164" fontId="1" fillId="14" borderId="1" xfId="0" applyNumberFormat="1" applyFont="1" applyFill="1" applyBorder="1" applyAlignment="1" applyProtection="1">
      <alignment horizontal="center" vertical="center"/>
    </xf>
    <xf numFmtId="164" fontId="1" fillId="19" borderId="1" xfId="0" applyNumberFormat="1" applyFont="1" applyFill="1" applyBorder="1" applyAlignment="1" applyProtection="1">
      <alignment horizontal="center" vertical="center"/>
    </xf>
    <xf numFmtId="164" fontId="1" fillId="16"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0" fontId="18" fillId="9"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12" borderId="1" xfId="0" applyFont="1" applyFill="1" applyBorder="1" applyAlignment="1">
      <alignment horizontal="center" vertical="center"/>
    </xf>
    <xf numFmtId="0" fontId="18" fillId="14"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0" fillId="0" borderId="22" xfId="0" applyFill="1" applyBorder="1"/>
    <xf numFmtId="0" fontId="18" fillId="18" borderId="6" xfId="0" applyFont="1" applyFill="1" applyBorder="1" applyAlignment="1">
      <alignment horizontal="center" vertical="center" wrapText="1"/>
    </xf>
    <xf numFmtId="164" fontId="0" fillId="0" borderId="6" xfId="0" applyNumberFormat="1" applyFill="1" applyBorder="1" applyAlignment="1" applyProtection="1">
      <alignment horizontal="center" vertical="center" shrinkToFit="1"/>
    </xf>
    <xf numFmtId="164" fontId="1" fillId="18" borderId="6"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0" fontId="1" fillId="3" borderId="8" xfId="0" applyFont="1" applyFill="1" applyBorder="1" applyAlignment="1">
      <alignment horizontal="center" vertical="center"/>
    </xf>
    <xf numFmtId="164" fontId="1" fillId="5" borderId="8" xfId="0" applyNumberFormat="1" applyFont="1" applyFill="1" applyBorder="1" applyAlignment="1">
      <alignment horizontal="center" vertical="center"/>
    </xf>
    <xf numFmtId="0" fontId="1" fillId="5" borderId="9" xfId="0" applyFont="1" applyFill="1" applyBorder="1" applyAlignment="1">
      <alignment horizontal="center" vertical="center"/>
    </xf>
    <xf numFmtId="164" fontId="1" fillId="18" borderId="6" xfId="0" applyNumberFormat="1" applyFont="1" applyFill="1" applyBorder="1" applyAlignment="1" applyProtection="1">
      <alignment horizontal="center" vertical="center"/>
    </xf>
    <xf numFmtId="164" fontId="1" fillId="5" borderId="6" xfId="0" applyNumberFormat="1"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64" fontId="1" fillId="5" borderId="8" xfId="0" applyNumberFormat="1"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1" fillId="0" borderId="1" xfId="0" applyFont="1" applyBorder="1" applyAlignment="1">
      <alignment horizontal="center"/>
    </xf>
    <xf numFmtId="164" fontId="1" fillId="8" borderId="1" xfId="0" applyNumberFormat="1" applyFont="1" applyFill="1" applyBorder="1" applyAlignment="1">
      <alignment horizontal="center"/>
    </xf>
    <xf numFmtId="164" fontId="1" fillId="6" borderId="1" xfId="0" applyNumberFormat="1" applyFont="1" applyFill="1" applyBorder="1" applyAlignment="1">
      <alignment horizontal="center"/>
    </xf>
    <xf numFmtId="164" fontId="1" fillId="12" borderId="1" xfId="0" applyNumberFormat="1" applyFont="1" applyFill="1" applyBorder="1" applyAlignment="1">
      <alignment horizontal="center"/>
    </xf>
    <xf numFmtId="164" fontId="1" fillId="14" borderId="1" xfId="0" applyNumberFormat="1" applyFont="1" applyFill="1" applyBorder="1"/>
    <xf numFmtId="164" fontId="1" fillId="13" borderId="1" xfId="0" applyNumberFormat="1" applyFont="1" applyFill="1" applyBorder="1"/>
    <xf numFmtId="164" fontId="1" fillId="19" borderId="1" xfId="0" applyNumberFormat="1" applyFont="1" applyFill="1" applyBorder="1"/>
    <xf numFmtId="164" fontId="1" fillId="16" borderId="1" xfId="0" applyNumberFormat="1" applyFont="1" applyFill="1" applyBorder="1"/>
    <xf numFmtId="164" fontId="1" fillId="17" borderId="1" xfId="0" applyNumberFormat="1" applyFont="1" applyFill="1" applyBorder="1"/>
    <xf numFmtId="0" fontId="1" fillId="4" borderId="1" xfId="0" applyFont="1" applyFill="1" applyBorder="1" applyAlignment="1">
      <alignment horizontal="center" vertical="center"/>
    </xf>
    <xf numFmtId="164" fontId="1" fillId="18" borderId="6" xfId="0" applyNumberFormat="1" applyFont="1" applyFill="1" applyBorder="1"/>
    <xf numFmtId="0" fontId="1" fillId="5" borderId="6" xfId="0" applyFont="1" applyFill="1" applyBorder="1" applyAlignment="1">
      <alignment horizontal="center" vertical="center"/>
    </xf>
    <xf numFmtId="0" fontId="4" fillId="4" borderId="8" xfId="0" applyFont="1" applyFill="1" applyBorder="1" applyAlignment="1">
      <alignment horizontal="center"/>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52" xfId="0" applyFont="1" applyBorder="1" applyAlignment="1" applyProtection="1">
      <alignment horizontal="center"/>
    </xf>
    <xf numFmtId="0" fontId="0" fillId="0" borderId="38" xfId="0" applyBorder="1" applyProtection="1"/>
    <xf numFmtId="0" fontId="0" fillId="0" borderId="53" xfId="0" applyBorder="1" applyProtection="1"/>
    <xf numFmtId="0" fontId="4" fillId="4" borderId="8" xfId="0" applyFont="1" applyFill="1" applyBorder="1" applyAlignment="1">
      <alignment horizontal="center"/>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left" vertical="top" wrapTex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6" fillId="0" borderId="15" xfId="0" applyNumberFormat="1" applyFont="1" applyFill="1" applyBorder="1" applyAlignment="1" applyProtection="1">
      <alignment shrinkToFit="1"/>
    </xf>
    <xf numFmtId="164" fontId="4" fillId="0" borderId="10" xfId="0" applyNumberFormat="1" applyFont="1" applyFill="1" applyBorder="1" applyAlignment="1">
      <alignment horizontal="center" wrapText="1"/>
    </xf>
    <xf numFmtId="164" fontId="4" fillId="0" borderId="11" xfId="0" applyNumberFormat="1" applyFont="1" applyFill="1" applyBorder="1" applyAlignment="1">
      <alignment horizontal="center" wrapText="1"/>
    </xf>
    <xf numFmtId="0" fontId="0" fillId="0" borderId="2" xfId="0" applyBorder="1" applyAlignment="1">
      <alignment vertical="center"/>
    </xf>
    <xf numFmtId="0" fontId="1" fillId="0" borderId="0" xfId="0" applyFont="1" applyAlignment="1">
      <alignment horizontal="left" vertical="top" wrapText="1"/>
    </xf>
    <xf numFmtId="0" fontId="0" fillId="0" borderId="0" xfId="0" applyAlignment="1">
      <alignment vertical="top"/>
    </xf>
    <xf numFmtId="0" fontId="1" fillId="8" borderId="1" xfId="0" applyFont="1" applyFill="1" applyBorder="1" applyAlignment="1" applyProtection="1">
      <alignment horizontal="center" vertical="center" wrapText="1"/>
    </xf>
    <xf numFmtId="2" fontId="4" fillId="4" borderId="8" xfId="0" applyNumberFormat="1" applyFont="1" applyFill="1" applyBorder="1" applyAlignment="1" applyProtection="1">
      <alignment horizontal="center"/>
    </xf>
    <xf numFmtId="164" fontId="1" fillId="4" borderId="58" xfId="0" applyNumberFormat="1" applyFont="1" applyFill="1" applyBorder="1" applyAlignment="1" applyProtection="1">
      <alignment horizontal="center" wrapText="1"/>
    </xf>
    <xf numFmtId="0" fontId="10" fillId="9" borderId="12" xfId="0" applyFont="1" applyFill="1" applyBorder="1" applyAlignment="1">
      <alignment horizontal="center"/>
    </xf>
    <xf numFmtId="0" fontId="10" fillId="9" borderId="10" xfId="0" applyFont="1" applyFill="1" applyBorder="1" applyAlignment="1">
      <alignment horizontal="center"/>
    </xf>
    <xf numFmtId="0" fontId="10" fillId="9" borderId="11" xfId="0" applyFont="1" applyFill="1" applyBorder="1" applyAlignment="1">
      <alignment horizontal="center"/>
    </xf>
    <xf numFmtId="0" fontId="10" fillId="9" borderId="14" xfId="0" applyFont="1" applyFill="1" applyBorder="1" applyAlignment="1">
      <alignment horizontal="center"/>
    </xf>
    <xf numFmtId="0" fontId="10" fillId="9" borderId="2" xfId="0" applyFont="1" applyFill="1" applyBorder="1" applyAlignment="1">
      <alignment horizontal="center"/>
    </xf>
    <xf numFmtId="0" fontId="10" fillId="9" borderId="15" xfId="0" applyFont="1" applyFill="1" applyBorder="1" applyAlignment="1">
      <alignment horizontal="center"/>
    </xf>
    <xf numFmtId="0" fontId="1" fillId="0" borderId="0" xfId="0" applyFont="1" applyAlignment="1">
      <alignment horizontal="left" vertical="top" wrapText="1"/>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0" fontId="3" fillId="20" borderId="21" xfId="0" applyFont="1" applyFill="1" applyBorder="1" applyAlignment="1">
      <alignment horizontal="center" vertical="center"/>
    </xf>
    <xf numFmtId="0" fontId="1" fillId="0" borderId="5" xfId="0" applyFont="1" applyBorder="1" applyAlignment="1">
      <alignment horizontal="center"/>
    </xf>
    <xf numFmtId="0" fontId="1" fillId="0" borderId="1" xfId="0" applyFont="1" applyBorder="1" applyAlignment="1">
      <alignment horizontal="center"/>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1" fillId="3" borderId="24"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0" borderId="24" xfId="0" applyFont="1" applyBorder="1" applyAlignment="1" applyProtection="1">
      <alignment horizontal="center" vertical="center"/>
    </xf>
    <xf numFmtId="0" fontId="1" fillId="0" borderId="18" xfId="0" applyFont="1" applyBorder="1" applyAlignment="1" applyProtection="1">
      <alignment horizontal="center" vertic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7" xfId="0" applyNumberFormat="1" applyFont="1" applyFill="1" applyBorder="1" applyAlignment="1" applyProtection="1">
      <alignment horizont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57" xfId="0" applyNumberFormat="1" applyFont="1" applyFill="1" applyBorder="1" applyAlignment="1">
      <alignment horizont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3" borderId="24"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3" xfId="0" applyFont="1" applyFill="1" applyBorder="1" applyAlignment="1">
      <alignment horizontal="center" vertical="center"/>
    </xf>
    <xf numFmtId="0" fontId="3" fillId="21" borderId="19" xfId="0" applyFont="1" applyFill="1" applyBorder="1" applyAlignment="1">
      <alignment horizontal="center" vertical="center"/>
    </xf>
    <xf numFmtId="0" fontId="3" fillId="21" borderId="20" xfId="0" applyFont="1" applyFill="1" applyBorder="1" applyAlignment="1">
      <alignment horizontal="center" vertical="center"/>
    </xf>
    <xf numFmtId="0" fontId="3" fillId="21" borderId="21" xfId="0" applyFont="1" applyFill="1" applyBorder="1" applyAlignment="1">
      <alignment horizontal="center" vertical="center"/>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164" fontId="4" fillId="0" borderId="19" xfId="0" applyNumberFormat="1" applyFont="1" applyFill="1" applyBorder="1" applyAlignment="1" applyProtection="1">
      <alignment horizontal="left" vertical="top" wrapText="1"/>
      <protection locked="0"/>
    </xf>
    <xf numFmtId="164" fontId="4" fillId="0" borderId="20" xfId="0" applyNumberFormat="1" applyFont="1" applyFill="1" applyBorder="1" applyAlignment="1" applyProtection="1">
      <alignment horizontal="left" vertical="top" wrapText="1"/>
      <protection locked="0"/>
    </xf>
    <xf numFmtId="164" fontId="4" fillId="0" borderId="21"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2" xfId="0" applyNumberFormat="1" applyFont="1" applyFill="1" applyBorder="1" applyAlignment="1" applyProtection="1">
      <alignment horizontal="left" vertical="top" wrapText="1"/>
      <protection locked="0"/>
    </xf>
    <xf numFmtId="164" fontId="4" fillId="0" borderId="52" xfId="0" applyNumberFormat="1" applyFont="1" applyFill="1" applyBorder="1" applyAlignment="1" applyProtection="1">
      <alignment horizontal="left" vertical="top" wrapText="1"/>
      <protection locked="0"/>
    </xf>
    <xf numFmtId="164" fontId="4" fillId="0" borderId="38" xfId="0" applyNumberFormat="1" applyFont="1" applyFill="1" applyBorder="1" applyAlignment="1" applyProtection="1">
      <alignment horizontal="left" vertical="top" wrapText="1"/>
      <protection locked="0"/>
    </xf>
    <xf numFmtId="164" fontId="4" fillId="0" borderId="53" xfId="0" applyNumberFormat="1" applyFont="1" applyFill="1" applyBorder="1" applyAlignment="1" applyProtection="1">
      <alignment horizontal="left" vertical="top" wrapText="1"/>
      <protection locked="0"/>
    </xf>
    <xf numFmtId="0" fontId="4" fillId="0" borderId="24" xfId="0" applyNumberFormat="1" applyFont="1" applyFill="1" applyBorder="1" applyAlignment="1" applyProtection="1">
      <alignment horizontal="center" shrinkToFit="1"/>
    </xf>
    <xf numFmtId="0" fontId="4" fillId="0" borderId="25" xfId="0" applyNumberFormat="1" applyFont="1" applyFill="1" applyBorder="1" applyAlignment="1" applyProtection="1">
      <alignment horizontal="center" shrinkToFit="1"/>
    </xf>
    <xf numFmtId="0" fontId="4" fillId="0" borderId="26" xfId="0" applyNumberFormat="1" applyFont="1" applyFill="1" applyBorder="1" applyAlignment="1" applyProtection="1">
      <alignment horizontal="center" shrinkToFit="1"/>
    </xf>
    <xf numFmtId="0" fontId="4" fillId="0" borderId="27" xfId="0" applyNumberFormat="1" applyFont="1" applyFill="1" applyBorder="1" applyAlignment="1" applyProtection="1">
      <alignment horizontal="center" shrinkToFit="1"/>
    </xf>
    <xf numFmtId="164" fontId="6" fillId="0" borderId="25" xfId="0" applyNumberFormat="1" applyFont="1" applyFill="1" applyBorder="1" applyAlignment="1" applyProtection="1">
      <alignment horizontal="center" wrapText="1"/>
      <protection locked="0"/>
    </xf>
    <xf numFmtId="164" fontId="6" fillId="0" borderId="36" xfId="0" applyNumberFormat="1" applyFont="1" applyFill="1" applyBorder="1" applyAlignment="1" applyProtection="1">
      <alignment horizontal="center" wrapText="1"/>
      <protection locked="0"/>
    </xf>
    <xf numFmtId="164" fontId="6" fillId="0" borderId="24" xfId="0" applyNumberFormat="1" applyFont="1" applyFill="1" applyBorder="1" applyAlignment="1" applyProtection="1">
      <alignment horizontal="center" wrapText="1"/>
      <protection locked="0"/>
    </xf>
    <xf numFmtId="0" fontId="6" fillId="0" borderId="25" xfId="0" applyFont="1" applyFill="1" applyBorder="1" applyAlignment="1" applyProtection="1">
      <alignment horizontal="center" shrinkToFit="1"/>
      <protection locked="0"/>
    </xf>
    <xf numFmtId="0" fontId="6" fillId="0" borderId="36" xfId="0" applyFont="1" applyFill="1" applyBorder="1" applyAlignment="1" applyProtection="1">
      <alignment horizontal="center" shrinkToFit="1"/>
      <protection locked="0"/>
    </xf>
    <xf numFmtId="164" fontId="6" fillId="0" borderId="46" xfId="0" applyNumberFormat="1" applyFont="1" applyFill="1" applyBorder="1" applyAlignment="1" applyProtection="1">
      <alignment horizontal="center" wrapText="1"/>
      <protection locked="0"/>
    </xf>
    <xf numFmtId="164" fontId="6" fillId="0" borderId="47" xfId="0" applyNumberFormat="1" applyFont="1" applyFill="1" applyBorder="1" applyAlignment="1" applyProtection="1">
      <alignment horizontal="center" wrapText="1"/>
      <protection locked="0"/>
    </xf>
    <xf numFmtId="164" fontId="6" fillId="0" borderId="50" xfId="0" applyNumberFormat="1" applyFont="1" applyFill="1" applyBorder="1" applyAlignment="1" applyProtection="1">
      <alignment horizontal="center" wrapText="1"/>
      <protection locked="0"/>
    </xf>
    <xf numFmtId="0" fontId="6" fillId="0" borderId="46" xfId="0" applyFont="1" applyFill="1" applyBorder="1" applyAlignment="1" applyProtection="1">
      <alignment horizontal="center" shrinkToFit="1"/>
      <protection locked="0"/>
    </xf>
    <xf numFmtId="0" fontId="6" fillId="0" borderId="47" xfId="0" applyFont="1" applyFill="1" applyBorder="1" applyAlignment="1" applyProtection="1">
      <alignment horizontal="center" shrinkToFit="1"/>
      <protection locked="0"/>
    </xf>
    <xf numFmtId="0" fontId="6" fillId="0" borderId="18"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12"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17"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8"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wrapText="1"/>
    </xf>
    <xf numFmtId="49" fontId="4" fillId="0" borderId="34"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textRotation="90" wrapText="1"/>
    </xf>
    <xf numFmtId="49" fontId="4" fillId="0" borderId="34" xfId="0" applyNumberFormat="1" applyFont="1" applyFill="1" applyBorder="1" applyAlignment="1" applyProtection="1">
      <alignment horizontal="center" vertical="center" textRotation="90" wrapText="1"/>
    </xf>
    <xf numFmtId="49" fontId="4" fillId="0" borderId="20" xfId="0" applyNumberFormat="1" applyFont="1" applyFill="1" applyBorder="1" applyAlignment="1" applyProtection="1">
      <alignment horizontal="center" vertical="center" textRotation="90" wrapText="1"/>
    </xf>
    <xf numFmtId="49" fontId="4" fillId="0" borderId="35" xfId="0" applyNumberFormat="1" applyFont="1" applyFill="1" applyBorder="1" applyAlignment="1" applyProtection="1">
      <alignment horizontal="center" vertical="center" textRotation="90" wrapText="1"/>
    </xf>
    <xf numFmtId="49" fontId="4" fillId="0" borderId="12" xfId="0" applyNumberFormat="1" applyFont="1" applyFill="1" applyBorder="1" applyAlignment="1" applyProtection="1">
      <alignment horizontal="center" vertical="center" wrapText="1"/>
    </xf>
    <xf numFmtId="49" fontId="4" fillId="0" borderId="51"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17" xfId="0" applyNumberFormat="1" applyFont="1" applyFill="1" applyBorder="1" applyAlignment="1" applyProtection="1">
      <alignment horizontal="center" vertical="center" textRotation="90" wrapText="1"/>
    </xf>
    <xf numFmtId="49" fontId="4" fillId="0" borderId="51" xfId="0" applyNumberFormat="1" applyFont="1" applyFill="1" applyBorder="1" applyAlignment="1" applyProtection="1">
      <alignment horizontal="center" vertical="center" textRotation="90" wrapText="1"/>
    </xf>
    <xf numFmtId="49" fontId="4" fillId="0" borderId="18"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1" fontId="1" fillId="0" borderId="13" xfId="0" applyNumberFormat="1" applyFont="1" applyBorder="1" applyAlignment="1" applyProtection="1">
      <alignment horizontal="center" wrapText="1"/>
      <protection locked="0"/>
    </xf>
    <xf numFmtId="1" fontId="1" fillId="0" borderId="18" xfId="0" applyNumberFormat="1" applyFont="1" applyBorder="1" applyAlignment="1" applyProtection="1">
      <alignment horizontal="center" wrapText="1"/>
      <protection locked="0"/>
    </xf>
    <xf numFmtId="1" fontId="1" fillId="0" borderId="36" xfId="0" applyNumberFormat="1"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1" fontId="6" fillId="0" borderId="8" xfId="0" applyNumberFormat="1" applyFont="1" applyBorder="1" applyAlignment="1" applyProtection="1">
      <alignment horizontal="center" wrapText="1"/>
      <protection locked="0"/>
    </xf>
    <xf numFmtId="1" fontId="6" fillId="0" borderId="8" xfId="0" applyNumberFormat="1" applyFont="1" applyFill="1" applyBorder="1" applyAlignment="1" applyProtection="1">
      <alignment horizontal="center" vertical="top" wrapText="1"/>
      <protection locked="0"/>
    </xf>
    <xf numFmtId="1" fontId="6" fillId="0" borderId="9" xfId="0" applyNumberFormat="1"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1" fontId="1" fillId="0" borderId="32" xfId="0" applyNumberFormat="1" applyFont="1" applyBorder="1" applyAlignment="1" applyProtection="1">
      <alignment horizontal="center" wrapText="1"/>
      <protection locked="0"/>
    </xf>
    <xf numFmtId="1" fontId="1" fillId="0" borderId="23" xfId="0" applyNumberFormat="1" applyFont="1" applyBorder="1" applyAlignment="1" applyProtection="1">
      <alignment horizontal="center" wrapText="1"/>
      <protection locked="0"/>
    </xf>
    <xf numFmtId="1" fontId="1" fillId="0" borderId="37" xfId="0" applyNumberFormat="1" applyFont="1" applyBorder="1" applyAlignment="1" applyProtection="1">
      <alignment horizontal="center" wrapText="1"/>
      <protection locked="0"/>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11" borderId="1" xfId="0" applyNumberFormat="1" applyFont="1" applyFill="1" applyBorder="1" applyAlignment="1" applyProtection="1">
      <alignment horizontal="center" wrapText="1"/>
    </xf>
    <xf numFmtId="49" fontId="6" fillId="11" borderId="8" xfId="0" applyNumberFormat="1" applyFont="1" applyFill="1" applyBorder="1" applyAlignment="1" applyProtection="1">
      <alignment horizontal="center" wrapText="1"/>
    </xf>
    <xf numFmtId="1" fontId="6" fillId="0" borderId="1" xfId="0" applyNumberFormat="1" applyFont="1" applyBorder="1" applyAlignment="1" applyProtection="1">
      <alignment horizontal="center" wrapText="1"/>
      <protection locked="0"/>
    </xf>
    <xf numFmtId="1" fontId="6" fillId="0" borderId="1" xfId="0" applyNumberFormat="1" applyFont="1" applyFill="1" applyBorder="1" applyAlignment="1" applyProtection="1">
      <alignment horizontal="center" vertical="top" wrapText="1"/>
      <protection locked="0"/>
    </xf>
    <xf numFmtId="1" fontId="6" fillId="0" borderId="6" xfId="0" applyNumberFormat="1"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1" fillId="11" borderId="42" xfId="0" applyFont="1" applyFill="1" applyBorder="1" applyAlignment="1" applyProtection="1">
      <alignment horizontal="center" wrapText="1"/>
    </xf>
    <xf numFmtId="0" fontId="1" fillId="11" borderId="43" xfId="0" applyFont="1" applyFill="1" applyBorder="1" applyAlignment="1" applyProtection="1">
      <alignment horizontal="center" wrapText="1"/>
    </xf>
    <xf numFmtId="0" fontId="1" fillId="11" borderId="44" xfId="0" applyFont="1" applyFill="1" applyBorder="1" applyAlignment="1" applyProtection="1">
      <alignment horizontal="center" wrapText="1"/>
    </xf>
    <xf numFmtId="0" fontId="1" fillId="11" borderId="45" xfId="0" applyFont="1" applyFill="1" applyBorder="1" applyAlignment="1" applyProtection="1">
      <alignment horizont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49" fontId="6" fillId="0" borderId="1" xfId="0" applyNumberFormat="1" applyFont="1" applyBorder="1" applyAlignment="1" applyProtection="1">
      <alignment horizontal="center" wrapText="1"/>
      <protection locked="0"/>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19"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0" xfId="0" applyNumberFormat="1" applyFont="1" applyBorder="1" applyAlignment="1" applyProtection="1">
      <alignment horizontal="center" vertical="center" wrapText="1"/>
    </xf>
    <xf numFmtId="49" fontId="4" fillId="0" borderId="35" xfId="0" applyNumberFormat="1" applyFont="1" applyBorder="1" applyAlignment="1" applyProtection="1">
      <alignment horizontal="center" vertical="center" wrapText="1"/>
    </xf>
    <xf numFmtId="49" fontId="4" fillId="0" borderId="41" xfId="0" applyNumberFormat="1" applyFont="1" applyBorder="1" applyAlignment="1" applyProtection="1">
      <alignment horizontal="center" vertical="center" wrapText="1"/>
    </xf>
    <xf numFmtId="0" fontId="10" fillId="20" borderId="19" xfId="0" applyFont="1" applyFill="1" applyBorder="1" applyAlignment="1" applyProtection="1">
      <alignment horizontal="center" vertical="center"/>
    </xf>
    <xf numFmtId="0" fontId="10" fillId="20" borderId="20" xfId="0" applyFont="1" applyFill="1" applyBorder="1" applyAlignment="1" applyProtection="1">
      <alignment horizontal="center" vertical="center"/>
    </xf>
    <xf numFmtId="0" fontId="10" fillId="20" borderId="21"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28" xfId="0" applyFont="1" applyFill="1" applyBorder="1" applyAlignment="1" applyProtection="1">
      <alignment horizontal="center"/>
    </xf>
    <xf numFmtId="0" fontId="4" fillId="0" borderId="29" xfId="0" applyFont="1" applyFill="1" applyBorder="1" applyAlignment="1" applyProtection="1">
      <alignment horizontal="center"/>
    </xf>
    <xf numFmtId="0" fontId="4" fillId="0" borderId="30" xfId="0" applyFont="1" applyFill="1" applyBorder="1" applyAlignment="1" applyProtection="1">
      <alignment horizontal="center"/>
    </xf>
    <xf numFmtId="0" fontId="0" fillId="0" borderId="13" xfId="0" applyFont="1" applyBorder="1" applyAlignment="1" applyProtection="1">
      <alignment horizontal="center" wrapText="1"/>
      <protection locked="0"/>
    </xf>
    <xf numFmtId="0" fontId="0" fillId="0" borderId="18" xfId="0" applyFont="1" applyBorder="1" applyAlignment="1" applyProtection="1">
      <alignment horizontal="center" wrapText="1"/>
      <protection locked="0"/>
    </xf>
    <xf numFmtId="0" fontId="10" fillId="21" borderId="19" xfId="0" applyFont="1" applyFill="1" applyBorder="1" applyAlignment="1" applyProtection="1">
      <alignment horizontal="center" vertical="center"/>
    </xf>
    <xf numFmtId="0" fontId="10" fillId="21" borderId="20" xfId="0" applyFont="1" applyFill="1" applyBorder="1" applyAlignment="1" applyProtection="1">
      <alignment horizontal="center" vertical="center"/>
    </xf>
    <xf numFmtId="0" fontId="10" fillId="21" borderId="2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9BEE72"/>
      <color rgb="FFFFA3FF"/>
      <color rgb="FFFFFF66"/>
      <color rgb="FFC4BD97"/>
      <color rgb="FF7F9E40"/>
      <color rgb="FFFF603B"/>
      <color rgb="FF987FB3"/>
      <color rgb="FFC08040"/>
      <color rgb="FFCC99F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18</xdr:col>
      <xdr:colOff>504825</xdr:colOff>
      <xdr:row>54</xdr:row>
      <xdr:rowOff>180975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50"/>
          <a:ext cx="11477625" cy="1044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breakfast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“K-8"</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waffles</a:t>
          </a:r>
          <a:r>
            <a:rPr lang="en-US" sz="1100" baseline="0">
              <a:solidFill>
                <a:schemeClr val="dk1"/>
              </a:solidFill>
              <a:effectLst/>
              <a:latin typeface="+mn-lt"/>
              <a:ea typeface="+mn-ea"/>
              <a:cs typeface="+mn-cs"/>
            </a:rPr>
            <a:t> that credit as 1.5 oz equivalents Grains per serving, enter 1.5 under the Grains column.</a:t>
          </a:r>
        </a:p>
        <a:p>
          <a:pPr lvl="1"/>
          <a:endParaRPr lang="en-US" sz="600" baseline="0">
            <a:solidFill>
              <a:schemeClr val="dk1"/>
            </a:solidFill>
            <a:effectLst/>
            <a:latin typeface="+mn-lt"/>
            <a:ea typeface="+mn-ea"/>
            <a:cs typeface="+mn-cs"/>
          </a:endParaRPr>
        </a:p>
        <a:p>
          <a:pPr lvl="1"/>
          <a:r>
            <a:rPr lang="en-US" sz="1100" baseline="0">
              <a:solidFill>
                <a:schemeClr val="dk1"/>
              </a:solidFill>
              <a:effectLst/>
              <a:latin typeface="+mn-lt"/>
              <a:ea typeface="+mn-ea"/>
              <a:cs typeface="+mn-cs"/>
            </a:rPr>
            <a:t>e) For items that credit toward the M/MA component, enter either as a "M/MA as Grains" or "M/MA as Extra" (M/MA may count toward the weekly grains requirement after 1 oz eq grain is offered daily). </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For vegetables, enter the amount that menu item contributes to each vegetable subgroup. When substituting vegetables for fruits at breakfast, first 2 cups planned must be from the dark green, red orange, legumes, or "other" subgroups before counting starchy vegetables toward fruits. The "Veggies</a:t>
          </a:r>
          <a:r>
            <a:rPr lang="en-US" sz="1100" baseline="0">
              <a:solidFill>
                <a:schemeClr val="dk1"/>
              </a:solidFill>
              <a:effectLst/>
              <a:latin typeface="+mn-lt"/>
              <a:ea typeface="+mn-ea"/>
              <a:cs typeface="+mn-cs"/>
            </a:rPr>
            <a:t> as Fruit" and "Veggies as Extra" columns will calculate </a:t>
          </a:r>
          <a:r>
            <a:rPr lang="en-US" sz="1100">
              <a:solidFill>
                <a:schemeClr val="dk1"/>
              </a:solidFill>
              <a:effectLst/>
              <a:latin typeface="+mn-lt"/>
              <a:ea typeface="+mn-ea"/>
              <a:cs typeface="+mn-cs"/>
            </a:rPr>
            <a:t>based on the amounts entered for each subgroups.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Repeat steps c-h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k)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“K-8"</a:t>
          </a:r>
          <a:r>
            <a:rPr lang="en-US" sz="1100" baseline="0">
              <a:solidFill>
                <a:schemeClr val="dk1"/>
              </a:solidFill>
              <a:effectLst/>
              <a:latin typeface="+mn-lt"/>
              <a:ea typeface="+mn-ea"/>
              <a:cs typeface="+mn-cs"/>
            </a:rPr>
            <a:t>or </a:t>
          </a:r>
          <a:r>
            <a:rPr lang="en-US" sz="1100">
              <a:solidFill>
                <a:schemeClr val="dk1"/>
              </a:solidFill>
              <a:effectLst/>
              <a:latin typeface="+mn-lt"/>
              <a:ea typeface="+mn-ea"/>
              <a:cs typeface="+mn-cs"/>
            </a:rPr>
            <a:t>“9-12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zoomScaleNormal="100" workbookViewId="0">
      <selection activeCell="J57" sqref="J57"/>
    </sheetView>
  </sheetViews>
  <sheetFormatPr defaultRowHeight="14.6" x14ac:dyDescent="0.4"/>
  <sheetData>
    <row r="1" spans="1:14" x14ac:dyDescent="0.4">
      <c r="A1" s="206"/>
      <c r="B1" s="206"/>
      <c r="C1" s="206"/>
      <c r="D1" s="206"/>
      <c r="E1" s="206"/>
      <c r="F1" s="206"/>
      <c r="G1" s="206"/>
      <c r="H1" s="206"/>
      <c r="I1" s="206"/>
      <c r="J1" s="206"/>
      <c r="K1" s="206"/>
      <c r="L1" s="206"/>
      <c r="M1" s="206"/>
      <c r="N1" s="206"/>
    </row>
    <row r="2" spans="1:14" x14ac:dyDescent="0.4">
      <c r="A2" s="206"/>
      <c r="B2" s="206"/>
      <c r="C2" s="206"/>
      <c r="D2" s="206"/>
      <c r="E2" s="206"/>
      <c r="F2" s="206"/>
      <c r="G2" s="206"/>
      <c r="H2" s="206"/>
      <c r="I2" s="206"/>
      <c r="J2" s="206"/>
      <c r="K2" s="206"/>
      <c r="L2" s="206"/>
      <c r="M2" s="206"/>
      <c r="N2" s="206"/>
    </row>
    <row r="3" spans="1:14" x14ac:dyDescent="0.4">
      <c r="A3" s="206"/>
      <c r="B3" s="206"/>
      <c r="C3" s="206"/>
      <c r="D3" s="206"/>
      <c r="E3" s="206"/>
      <c r="F3" s="206"/>
      <c r="G3" s="206"/>
      <c r="H3" s="206"/>
      <c r="I3" s="206"/>
      <c r="J3" s="206"/>
      <c r="K3" s="206"/>
      <c r="L3" s="206"/>
      <c r="M3" s="206"/>
      <c r="N3" s="206"/>
    </row>
    <row r="4" spans="1:14" x14ac:dyDescent="0.4">
      <c r="A4" s="206"/>
      <c r="B4" s="206"/>
      <c r="C4" s="206"/>
      <c r="D4" s="206"/>
      <c r="E4" s="206"/>
      <c r="F4" s="206"/>
      <c r="G4" s="206"/>
      <c r="H4" s="206"/>
      <c r="I4" s="206"/>
      <c r="J4" s="206"/>
      <c r="K4" s="206"/>
      <c r="L4" s="206"/>
      <c r="M4" s="206"/>
      <c r="N4" s="206"/>
    </row>
    <row r="5" spans="1:14" x14ac:dyDescent="0.4">
      <c r="A5" s="206"/>
      <c r="B5" s="206"/>
      <c r="C5" s="206"/>
      <c r="D5" s="206"/>
      <c r="E5" s="206"/>
      <c r="F5" s="206"/>
      <c r="G5" s="206"/>
      <c r="H5" s="206"/>
      <c r="I5" s="206"/>
      <c r="J5" s="206"/>
      <c r="K5" s="206"/>
      <c r="L5" s="206"/>
      <c r="M5" s="206"/>
      <c r="N5" s="206"/>
    </row>
    <row r="6" spans="1:14" x14ac:dyDescent="0.4">
      <c r="A6" s="206"/>
      <c r="B6" s="206"/>
      <c r="C6" s="206"/>
      <c r="D6" s="206"/>
      <c r="E6" s="206"/>
      <c r="F6" s="206"/>
      <c r="G6" s="206"/>
      <c r="H6" s="206"/>
      <c r="I6" s="206"/>
      <c r="J6" s="206"/>
      <c r="K6" s="206"/>
      <c r="L6" s="206"/>
      <c r="M6" s="206"/>
      <c r="N6" s="206"/>
    </row>
    <row r="7" spans="1:14" x14ac:dyDescent="0.4">
      <c r="A7" s="206"/>
      <c r="B7" s="206"/>
      <c r="C7" s="206"/>
      <c r="D7" s="206"/>
      <c r="E7" s="206"/>
      <c r="F7" s="206"/>
      <c r="G7" s="206"/>
      <c r="H7" s="206"/>
      <c r="I7" s="206"/>
      <c r="J7" s="206"/>
      <c r="K7" s="206"/>
      <c r="L7" s="206"/>
      <c r="M7" s="206"/>
      <c r="N7" s="206"/>
    </row>
    <row r="8" spans="1:14" x14ac:dyDescent="0.4">
      <c r="A8" s="206"/>
      <c r="B8" s="206"/>
      <c r="C8" s="206"/>
      <c r="D8" s="206"/>
      <c r="E8" s="206"/>
      <c r="F8" s="206"/>
      <c r="G8" s="206"/>
      <c r="H8" s="206"/>
      <c r="I8" s="206"/>
      <c r="J8" s="206"/>
      <c r="K8" s="206"/>
      <c r="L8" s="206"/>
      <c r="M8" s="206"/>
      <c r="N8" s="206"/>
    </row>
    <row r="9" spans="1:14" x14ac:dyDescent="0.4">
      <c r="A9" s="206"/>
      <c r="B9" s="206"/>
      <c r="C9" s="206"/>
      <c r="D9" s="206"/>
      <c r="E9" s="206"/>
      <c r="F9" s="206"/>
      <c r="G9" s="206"/>
      <c r="H9" s="206"/>
      <c r="I9" s="206"/>
      <c r="J9" s="206"/>
      <c r="K9" s="206"/>
      <c r="L9" s="206"/>
      <c r="M9" s="206"/>
      <c r="N9" s="206"/>
    </row>
    <row r="10" spans="1:14" x14ac:dyDescent="0.4">
      <c r="A10" s="206"/>
      <c r="B10" s="206"/>
      <c r="C10" s="206"/>
      <c r="D10" s="206"/>
      <c r="E10" s="206"/>
      <c r="F10" s="206"/>
      <c r="G10" s="206"/>
      <c r="H10" s="206"/>
      <c r="I10" s="206"/>
      <c r="J10" s="206"/>
      <c r="K10" s="206"/>
      <c r="L10" s="206"/>
      <c r="M10" s="206"/>
      <c r="N10" s="206"/>
    </row>
    <row r="11" spans="1:14" x14ac:dyDescent="0.4">
      <c r="A11" s="206"/>
      <c r="B11" s="206"/>
      <c r="C11" s="206"/>
      <c r="D11" s="206"/>
      <c r="E11" s="206"/>
      <c r="F11" s="206"/>
      <c r="G11" s="206"/>
      <c r="H11" s="206"/>
      <c r="I11" s="206"/>
      <c r="J11" s="206"/>
      <c r="K11" s="206"/>
      <c r="L11" s="206"/>
      <c r="M11" s="206"/>
      <c r="N11" s="206"/>
    </row>
    <row r="12" spans="1:14" x14ac:dyDescent="0.4">
      <c r="A12" s="206"/>
      <c r="B12" s="206"/>
      <c r="C12" s="206"/>
      <c r="D12" s="206"/>
      <c r="E12" s="206"/>
      <c r="F12" s="206"/>
      <c r="G12" s="206"/>
      <c r="H12" s="206"/>
      <c r="I12" s="206"/>
      <c r="J12" s="206"/>
      <c r="K12" s="206"/>
      <c r="L12" s="206"/>
      <c r="M12" s="206"/>
      <c r="N12" s="206"/>
    </row>
    <row r="13" spans="1:14" x14ac:dyDescent="0.4">
      <c r="A13" s="206"/>
      <c r="B13" s="206"/>
      <c r="C13" s="206"/>
      <c r="D13" s="206"/>
      <c r="E13" s="206"/>
      <c r="F13" s="206"/>
      <c r="G13" s="206"/>
      <c r="H13" s="206"/>
      <c r="I13" s="206"/>
      <c r="J13" s="206"/>
      <c r="K13" s="206"/>
      <c r="L13" s="206"/>
      <c r="M13" s="206"/>
      <c r="N13" s="206"/>
    </row>
    <row r="14" spans="1:14" x14ac:dyDescent="0.4">
      <c r="A14" s="206"/>
      <c r="B14" s="206"/>
      <c r="C14" s="206"/>
      <c r="D14" s="206"/>
      <c r="E14" s="206"/>
      <c r="F14" s="206"/>
      <c r="G14" s="206"/>
      <c r="H14" s="206"/>
      <c r="I14" s="206"/>
      <c r="J14" s="206"/>
      <c r="K14" s="206"/>
      <c r="L14" s="206"/>
      <c r="M14" s="206"/>
      <c r="N14" s="206"/>
    </row>
    <row r="15" spans="1:14" x14ac:dyDescent="0.4">
      <c r="A15" s="206"/>
      <c r="B15" s="206"/>
      <c r="C15" s="206"/>
      <c r="D15" s="206"/>
      <c r="E15" s="206"/>
      <c r="F15" s="206"/>
      <c r="G15" s="206"/>
      <c r="H15" s="206"/>
      <c r="I15" s="206"/>
      <c r="J15" s="206"/>
      <c r="K15" s="206"/>
      <c r="L15" s="206"/>
      <c r="M15" s="206"/>
      <c r="N15" s="206"/>
    </row>
    <row r="16" spans="1:14" x14ac:dyDescent="0.4">
      <c r="A16" s="206"/>
      <c r="B16" s="206"/>
      <c r="C16" s="206"/>
      <c r="D16" s="206"/>
      <c r="E16" s="206"/>
      <c r="F16" s="206"/>
      <c r="G16" s="206"/>
      <c r="H16" s="206"/>
      <c r="I16" s="206"/>
      <c r="J16" s="206"/>
      <c r="K16" s="206"/>
      <c r="L16" s="206"/>
      <c r="M16" s="206"/>
      <c r="N16" s="206"/>
    </row>
    <row r="17" spans="1:14" x14ac:dyDescent="0.4">
      <c r="A17" s="206"/>
      <c r="B17" s="206"/>
      <c r="C17" s="206"/>
      <c r="D17" s="206"/>
      <c r="E17" s="206"/>
      <c r="F17" s="206"/>
      <c r="G17" s="206"/>
      <c r="H17" s="206"/>
      <c r="I17" s="206"/>
      <c r="J17" s="206"/>
      <c r="K17" s="206"/>
      <c r="L17" s="206"/>
      <c r="M17" s="206"/>
      <c r="N17" s="206"/>
    </row>
    <row r="18" spans="1:14" x14ac:dyDescent="0.4">
      <c r="A18" s="206"/>
      <c r="B18" s="206"/>
      <c r="C18" s="206"/>
      <c r="D18" s="206"/>
      <c r="E18" s="206"/>
      <c r="F18" s="206"/>
      <c r="G18" s="206"/>
      <c r="H18" s="206"/>
      <c r="I18" s="206"/>
      <c r="J18" s="206"/>
      <c r="K18" s="206"/>
      <c r="L18" s="206"/>
      <c r="M18" s="206"/>
      <c r="N18" s="206"/>
    </row>
    <row r="19" spans="1:14" x14ac:dyDescent="0.4">
      <c r="A19" s="206"/>
      <c r="B19" s="206"/>
      <c r="C19" s="206"/>
      <c r="D19" s="206"/>
      <c r="E19" s="206"/>
      <c r="F19" s="206"/>
      <c r="G19" s="206"/>
      <c r="H19" s="206"/>
      <c r="I19" s="206"/>
      <c r="J19" s="206"/>
      <c r="K19" s="206"/>
      <c r="L19" s="206"/>
      <c r="M19" s="206"/>
      <c r="N19" s="206"/>
    </row>
    <row r="20" spans="1:14" x14ac:dyDescent="0.4">
      <c r="A20" s="206"/>
      <c r="B20" s="206"/>
      <c r="C20" s="206"/>
      <c r="D20" s="206"/>
      <c r="E20" s="206"/>
      <c r="F20" s="206"/>
      <c r="G20" s="206"/>
      <c r="H20" s="206"/>
      <c r="I20" s="206"/>
      <c r="J20" s="206"/>
      <c r="K20" s="206"/>
      <c r="L20" s="206"/>
      <c r="M20" s="206"/>
      <c r="N20" s="206"/>
    </row>
    <row r="21" spans="1:14" x14ac:dyDescent="0.4">
      <c r="A21" s="206"/>
      <c r="B21" s="206"/>
      <c r="C21" s="206"/>
      <c r="D21" s="206"/>
      <c r="E21" s="206"/>
      <c r="F21" s="206"/>
      <c r="G21" s="206"/>
      <c r="H21" s="206"/>
      <c r="I21" s="206"/>
      <c r="J21" s="206"/>
      <c r="K21" s="206"/>
      <c r="L21" s="206"/>
      <c r="M21" s="206"/>
      <c r="N21" s="206"/>
    </row>
    <row r="22" spans="1:14" x14ac:dyDescent="0.4">
      <c r="A22" s="206"/>
      <c r="B22" s="206"/>
      <c r="C22" s="206"/>
      <c r="D22" s="206"/>
      <c r="E22" s="206"/>
      <c r="F22" s="206"/>
      <c r="G22" s="206"/>
      <c r="H22" s="206"/>
      <c r="I22" s="206"/>
      <c r="J22" s="206"/>
      <c r="K22" s="206"/>
      <c r="L22" s="206"/>
      <c r="M22" s="206"/>
      <c r="N22" s="206"/>
    </row>
    <row r="23" spans="1:14" x14ac:dyDescent="0.4">
      <c r="A23" s="206"/>
      <c r="B23" s="206"/>
      <c r="C23" s="206"/>
      <c r="D23" s="206"/>
      <c r="E23" s="206"/>
      <c r="F23" s="206"/>
      <c r="G23" s="206"/>
      <c r="H23" s="206"/>
      <c r="I23" s="206"/>
      <c r="J23" s="206"/>
      <c r="K23" s="206"/>
      <c r="L23" s="206"/>
      <c r="M23" s="206"/>
      <c r="N23" s="206"/>
    </row>
    <row r="24" spans="1:14" x14ac:dyDescent="0.4">
      <c r="A24" s="206"/>
      <c r="B24" s="206"/>
      <c r="C24" s="206"/>
      <c r="D24" s="206"/>
      <c r="E24" s="206"/>
      <c r="F24" s="206"/>
      <c r="G24" s="206"/>
      <c r="H24" s="206"/>
      <c r="I24" s="206"/>
      <c r="J24" s="206"/>
      <c r="K24" s="206"/>
      <c r="L24" s="206"/>
      <c r="M24" s="206"/>
      <c r="N24" s="206"/>
    </row>
    <row r="25" spans="1:14" x14ac:dyDescent="0.4">
      <c r="A25" s="206"/>
      <c r="B25" s="206"/>
      <c r="C25" s="206"/>
      <c r="D25" s="206"/>
      <c r="E25" s="206"/>
      <c r="F25" s="206"/>
      <c r="G25" s="206"/>
      <c r="H25" s="206"/>
      <c r="I25" s="206"/>
      <c r="J25" s="206"/>
      <c r="K25" s="206"/>
      <c r="L25" s="206"/>
      <c r="M25" s="206"/>
      <c r="N25" s="206"/>
    </row>
    <row r="26" spans="1:14" x14ac:dyDescent="0.4">
      <c r="A26" s="206"/>
      <c r="B26" s="206"/>
      <c r="C26" s="206"/>
      <c r="D26" s="206"/>
      <c r="E26" s="206"/>
      <c r="F26" s="206"/>
      <c r="G26" s="206"/>
      <c r="H26" s="206"/>
      <c r="I26" s="206"/>
      <c r="J26" s="206"/>
      <c r="K26" s="206"/>
      <c r="L26" s="206"/>
      <c r="M26" s="206"/>
      <c r="N26" s="206"/>
    </row>
    <row r="27" spans="1:14" x14ac:dyDescent="0.4">
      <c r="A27" s="206"/>
      <c r="B27" s="206"/>
      <c r="C27" s="206"/>
      <c r="D27" s="206"/>
      <c r="E27" s="206"/>
      <c r="F27" s="206"/>
      <c r="G27" s="206"/>
      <c r="H27" s="206"/>
      <c r="I27" s="206"/>
      <c r="J27" s="206"/>
      <c r="K27" s="206"/>
      <c r="L27" s="206"/>
      <c r="M27" s="206"/>
      <c r="N27" s="206"/>
    </row>
    <row r="28" spans="1:14" x14ac:dyDescent="0.4">
      <c r="A28" s="206"/>
      <c r="B28" s="206"/>
      <c r="C28" s="206"/>
      <c r="D28" s="206"/>
      <c r="E28" s="206"/>
      <c r="F28" s="206"/>
      <c r="G28" s="206"/>
      <c r="H28" s="206"/>
      <c r="I28" s="206"/>
      <c r="J28" s="206"/>
      <c r="K28" s="206"/>
      <c r="L28" s="206"/>
      <c r="M28" s="206"/>
      <c r="N28" s="206"/>
    </row>
    <row r="29" spans="1:14" x14ac:dyDescent="0.4">
      <c r="A29" s="206"/>
      <c r="B29" s="206"/>
      <c r="C29" s="206"/>
      <c r="D29" s="206"/>
      <c r="E29" s="206"/>
      <c r="F29" s="206"/>
      <c r="G29" s="206"/>
      <c r="H29" s="206"/>
      <c r="I29" s="206"/>
      <c r="J29" s="206"/>
      <c r="K29" s="206"/>
      <c r="L29" s="206"/>
      <c r="M29" s="206"/>
      <c r="N29" s="206"/>
    </row>
    <row r="30" spans="1:14" x14ac:dyDescent="0.4">
      <c r="A30" s="206"/>
      <c r="B30" s="206"/>
      <c r="C30" s="206"/>
      <c r="D30" s="206"/>
      <c r="E30" s="206"/>
      <c r="F30" s="206"/>
      <c r="G30" s="206"/>
      <c r="H30" s="206"/>
      <c r="I30" s="206"/>
      <c r="J30" s="206"/>
      <c r="K30" s="206"/>
      <c r="L30" s="206"/>
      <c r="M30" s="206"/>
      <c r="N30" s="206"/>
    </row>
    <row r="31" spans="1:14" x14ac:dyDescent="0.4">
      <c r="A31" s="206"/>
      <c r="B31" s="206"/>
      <c r="C31" s="206"/>
      <c r="D31" s="206"/>
      <c r="E31" s="206"/>
      <c r="F31" s="206"/>
      <c r="G31" s="206"/>
      <c r="H31" s="206"/>
      <c r="I31" s="206"/>
      <c r="J31" s="206"/>
      <c r="K31" s="206"/>
      <c r="L31" s="206"/>
      <c r="M31" s="206"/>
      <c r="N31" s="206"/>
    </row>
    <row r="32" spans="1:14" x14ac:dyDescent="0.4">
      <c r="A32" s="206"/>
      <c r="B32" s="206"/>
      <c r="C32" s="206"/>
      <c r="D32" s="206"/>
      <c r="E32" s="206"/>
      <c r="F32" s="206"/>
      <c r="G32" s="206"/>
      <c r="H32" s="206"/>
      <c r="I32" s="206"/>
      <c r="J32" s="206"/>
      <c r="K32" s="206"/>
      <c r="L32" s="206"/>
      <c r="M32" s="206"/>
      <c r="N32" s="206"/>
    </row>
    <row r="33" spans="1:14" x14ac:dyDescent="0.4">
      <c r="A33" s="206"/>
      <c r="B33" s="206"/>
      <c r="C33" s="206"/>
      <c r="D33" s="206"/>
      <c r="E33" s="206"/>
      <c r="F33" s="206"/>
      <c r="G33" s="206"/>
      <c r="H33" s="206"/>
      <c r="I33" s="206"/>
      <c r="J33" s="206"/>
      <c r="K33" s="206"/>
      <c r="L33" s="206"/>
      <c r="M33" s="206"/>
      <c r="N33" s="206"/>
    </row>
    <row r="34" spans="1:14" x14ac:dyDescent="0.4">
      <c r="A34" s="206"/>
      <c r="B34" s="206"/>
      <c r="C34" s="206"/>
      <c r="D34" s="206"/>
      <c r="E34" s="206"/>
      <c r="F34" s="206"/>
      <c r="G34" s="206"/>
      <c r="H34" s="206"/>
      <c r="I34" s="206"/>
      <c r="J34" s="206"/>
      <c r="K34" s="206"/>
      <c r="L34" s="206"/>
      <c r="M34" s="206"/>
      <c r="N34" s="206"/>
    </row>
    <row r="35" spans="1:14" x14ac:dyDescent="0.4">
      <c r="A35" s="206"/>
      <c r="B35" s="206"/>
      <c r="C35" s="206"/>
      <c r="D35" s="206"/>
      <c r="E35" s="206"/>
      <c r="F35" s="206"/>
      <c r="G35" s="206"/>
      <c r="H35" s="206"/>
      <c r="I35" s="206"/>
      <c r="J35" s="206"/>
      <c r="K35" s="206"/>
      <c r="L35" s="206"/>
      <c r="M35" s="206"/>
      <c r="N35" s="206"/>
    </row>
    <row r="36" spans="1:14" x14ac:dyDescent="0.4">
      <c r="A36" s="206"/>
      <c r="B36" s="206"/>
      <c r="C36" s="206"/>
      <c r="D36" s="206"/>
      <c r="E36" s="206"/>
      <c r="F36" s="206"/>
      <c r="G36" s="206"/>
      <c r="H36" s="206"/>
      <c r="I36" s="206"/>
      <c r="J36" s="206"/>
      <c r="K36" s="206"/>
      <c r="L36" s="206"/>
      <c r="M36" s="206"/>
      <c r="N36" s="206"/>
    </row>
    <row r="37" spans="1:14" x14ac:dyDescent="0.4">
      <c r="A37" s="206"/>
      <c r="B37" s="206"/>
      <c r="C37" s="206"/>
      <c r="D37" s="206"/>
      <c r="E37" s="206"/>
      <c r="F37" s="206"/>
      <c r="G37" s="206"/>
      <c r="H37" s="206"/>
      <c r="I37" s="206"/>
      <c r="J37" s="206"/>
      <c r="K37" s="206"/>
      <c r="L37" s="206"/>
      <c r="M37" s="206"/>
      <c r="N37" s="206"/>
    </row>
    <row r="38" spans="1:14" x14ac:dyDescent="0.4">
      <c r="A38" s="206"/>
      <c r="B38" s="206"/>
      <c r="C38" s="206"/>
      <c r="D38" s="206"/>
      <c r="E38" s="206"/>
      <c r="F38" s="206"/>
      <c r="G38" s="206"/>
      <c r="H38" s="206"/>
      <c r="I38" s="206"/>
      <c r="J38" s="206"/>
      <c r="K38" s="206"/>
      <c r="L38" s="206"/>
      <c r="M38" s="206"/>
      <c r="N38" s="206"/>
    </row>
    <row r="39" spans="1:14" x14ac:dyDescent="0.4">
      <c r="A39" s="206"/>
      <c r="B39" s="206"/>
      <c r="C39" s="206"/>
      <c r="D39" s="206"/>
      <c r="E39" s="206"/>
      <c r="F39" s="206"/>
      <c r="G39" s="206"/>
      <c r="H39" s="206"/>
      <c r="I39" s="206"/>
      <c r="J39" s="206"/>
      <c r="K39" s="206"/>
      <c r="L39" s="206"/>
      <c r="M39" s="206"/>
      <c r="N39" s="206"/>
    </row>
    <row r="40" spans="1:14" x14ac:dyDescent="0.4">
      <c r="A40" s="206"/>
      <c r="B40" s="206"/>
      <c r="C40" s="206"/>
      <c r="D40" s="206"/>
      <c r="E40" s="206"/>
      <c r="F40" s="206"/>
      <c r="G40" s="206"/>
      <c r="H40" s="206"/>
      <c r="I40" s="206"/>
      <c r="J40" s="206"/>
      <c r="K40" s="206"/>
      <c r="L40" s="206"/>
      <c r="M40" s="206"/>
      <c r="N40" s="206"/>
    </row>
    <row r="41" spans="1:14" x14ac:dyDescent="0.4">
      <c r="A41" s="206"/>
      <c r="B41" s="206"/>
      <c r="C41" s="206"/>
      <c r="D41" s="206"/>
      <c r="E41" s="206"/>
      <c r="F41" s="206"/>
      <c r="G41" s="206"/>
      <c r="H41" s="206"/>
      <c r="I41" s="206"/>
      <c r="J41" s="206"/>
      <c r="K41" s="206"/>
      <c r="L41" s="206"/>
      <c r="M41" s="206"/>
      <c r="N41" s="206"/>
    </row>
    <row r="42" spans="1:14" x14ac:dyDescent="0.4">
      <c r="A42" s="206"/>
      <c r="B42" s="206"/>
      <c r="C42" s="206"/>
      <c r="D42" s="206"/>
      <c r="E42" s="206"/>
      <c r="F42" s="206"/>
      <c r="G42" s="206"/>
      <c r="H42" s="206"/>
      <c r="I42" s="206"/>
      <c r="J42" s="206"/>
      <c r="K42" s="206"/>
      <c r="L42" s="206"/>
      <c r="M42" s="206"/>
      <c r="N42" s="206"/>
    </row>
    <row r="43" spans="1:14" x14ac:dyDescent="0.4">
      <c r="A43" s="206"/>
      <c r="B43" s="206"/>
      <c r="C43" s="206"/>
      <c r="D43" s="206"/>
      <c r="E43" s="206"/>
      <c r="F43" s="206"/>
      <c r="G43" s="206"/>
      <c r="H43" s="206"/>
      <c r="I43" s="206"/>
      <c r="J43" s="206"/>
      <c r="K43" s="206"/>
      <c r="L43" s="206"/>
      <c r="M43" s="206"/>
      <c r="N43" s="206"/>
    </row>
    <row r="44" spans="1:14" x14ac:dyDescent="0.4">
      <c r="A44" s="206"/>
      <c r="B44" s="206"/>
      <c r="C44" s="206"/>
      <c r="D44" s="206"/>
      <c r="E44" s="206"/>
      <c r="F44" s="206"/>
      <c r="G44" s="206"/>
      <c r="H44" s="206"/>
      <c r="I44" s="206"/>
      <c r="J44" s="206"/>
      <c r="K44" s="206"/>
      <c r="L44" s="206"/>
      <c r="M44" s="206"/>
      <c r="N44" s="206"/>
    </row>
    <row r="45" spans="1:14" x14ac:dyDescent="0.4">
      <c r="A45" s="206"/>
      <c r="B45" s="206"/>
      <c r="C45" s="206"/>
      <c r="D45" s="206"/>
      <c r="E45" s="206"/>
      <c r="F45" s="206"/>
      <c r="G45" s="206"/>
      <c r="H45" s="206"/>
      <c r="I45" s="206"/>
      <c r="J45" s="206"/>
      <c r="K45" s="206"/>
      <c r="L45" s="206"/>
      <c r="M45" s="206"/>
      <c r="N45" s="206"/>
    </row>
  </sheetData>
  <sheetProtection algorithmName="SHA-512" hashValue="auY6mCl7admttTRp/5h2v6hTdJFWfAySaOz3nfHPqRwYH1gJoMIysF5QyDwpIyZMCeAdZ9h4KyIQfgcgACz+9A==" saltValue="UX0cy+c79Ky9sRD3ROgh7g==" spinCount="100000" sheet="1" objects="1" scenarios="1"/>
  <pageMargins left="0.7" right="0.7" top="0.75" bottom="0.75" header="0.3" footer="0.3"/>
  <pageSetup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6"/>
  <sheetViews>
    <sheetView zoomScaleNormal="100" workbookViewId="0">
      <selection activeCell="A11" sqref="A11"/>
    </sheetView>
  </sheetViews>
  <sheetFormatPr defaultRowHeight="14.6" x14ac:dyDescent="0.4"/>
  <cols>
    <col min="1" max="4" width="30.69140625" customWidth="1"/>
  </cols>
  <sheetData>
    <row r="1" spans="1:4" ht="15" customHeight="1" x14ac:dyDescent="0.4">
      <c r="A1" s="210" t="s">
        <v>62</v>
      </c>
      <c r="B1" s="211"/>
      <c r="C1" s="211"/>
      <c r="D1" s="212"/>
    </row>
    <row r="2" spans="1:4" ht="15" customHeight="1" x14ac:dyDescent="0.4">
      <c r="A2" s="213"/>
      <c r="B2" s="214"/>
      <c r="C2" s="214"/>
      <c r="D2" s="215"/>
    </row>
    <row r="3" spans="1:4" ht="15" customHeight="1" x14ac:dyDescent="0.55000000000000004">
      <c r="A3" s="23"/>
      <c r="B3" s="24"/>
      <c r="C3" s="24"/>
      <c r="D3" s="25"/>
    </row>
    <row r="4" spans="1:4" ht="30" customHeight="1" x14ac:dyDescent="0.55000000000000004">
      <c r="A4" s="27" t="s">
        <v>27</v>
      </c>
      <c r="B4" s="35"/>
      <c r="C4" s="26"/>
      <c r="D4" s="28"/>
    </row>
    <row r="5" spans="1:4" ht="30" customHeight="1" x14ac:dyDescent="0.45">
      <c r="A5" s="16"/>
      <c r="B5" s="6"/>
      <c r="C5" s="6"/>
      <c r="D5" s="17"/>
    </row>
    <row r="6" spans="1:4" ht="30" customHeight="1" x14ac:dyDescent="0.4">
      <c r="A6" s="41" t="s">
        <v>6</v>
      </c>
      <c r="B6" s="42" t="s">
        <v>7</v>
      </c>
      <c r="C6" s="42" t="s">
        <v>8</v>
      </c>
      <c r="D6" s="43" t="s">
        <v>9</v>
      </c>
    </row>
    <row r="7" spans="1:4" ht="30" customHeight="1" x14ac:dyDescent="0.4">
      <c r="A7" s="18"/>
      <c r="B7" s="36"/>
      <c r="C7" s="36"/>
      <c r="D7" s="37"/>
    </row>
    <row r="8" spans="1:4" ht="30" customHeight="1" x14ac:dyDescent="0.4">
      <c r="A8" s="18"/>
      <c r="B8" s="36"/>
      <c r="C8" s="36"/>
      <c r="D8" s="37"/>
    </row>
    <row r="9" spans="1:4" ht="30" customHeight="1" x14ac:dyDescent="0.4">
      <c r="A9" s="18"/>
      <c r="B9" s="36"/>
      <c r="C9" s="15"/>
      <c r="D9" s="37"/>
    </row>
    <row r="10" spans="1:4" ht="30" customHeight="1" x14ac:dyDescent="0.4">
      <c r="A10" s="18"/>
      <c r="B10" s="15"/>
      <c r="C10" s="15"/>
      <c r="D10" s="20"/>
    </row>
    <row r="11" spans="1:4" ht="30" customHeight="1" x14ac:dyDescent="0.4">
      <c r="A11" s="18"/>
      <c r="B11" s="15"/>
      <c r="C11" s="36"/>
      <c r="D11" s="20"/>
    </row>
    <row r="12" spans="1:4" ht="30" customHeight="1" x14ac:dyDescent="0.4">
      <c r="A12" s="18"/>
      <c r="B12" s="36"/>
      <c r="C12" s="36"/>
      <c r="D12" s="37"/>
    </row>
    <row r="13" spans="1:4" ht="30" customHeight="1" x14ac:dyDescent="0.4">
      <c r="A13" s="18"/>
      <c r="B13" s="36"/>
      <c r="C13" s="36"/>
      <c r="D13" s="37"/>
    </row>
    <row r="14" spans="1:4" ht="30" customHeight="1" x14ac:dyDescent="0.4">
      <c r="A14" s="19"/>
      <c r="B14" s="36"/>
      <c r="C14" s="36"/>
      <c r="D14" s="37"/>
    </row>
    <row r="15" spans="1:4" ht="30" customHeight="1" x14ac:dyDescent="0.4">
      <c r="A15" s="19"/>
      <c r="B15" s="36"/>
      <c r="C15" s="36"/>
      <c r="D15" s="37"/>
    </row>
    <row r="16" spans="1:4" ht="30" customHeight="1" x14ac:dyDescent="0.4">
      <c r="A16" s="19"/>
      <c r="B16" s="36"/>
      <c r="C16" s="36"/>
      <c r="D16" s="37"/>
    </row>
    <row r="17" spans="1:4" ht="30" customHeight="1" x14ac:dyDescent="0.4">
      <c r="A17" s="38"/>
      <c r="B17" s="36"/>
      <c r="C17" s="36"/>
      <c r="D17" s="37"/>
    </row>
    <row r="18" spans="1:4" ht="30" customHeight="1" x14ac:dyDescent="0.4">
      <c r="A18" s="38"/>
      <c r="B18" s="36"/>
      <c r="C18" s="36"/>
      <c r="D18" s="37"/>
    </row>
    <row r="19" spans="1:4" ht="30" customHeight="1" x14ac:dyDescent="0.4">
      <c r="A19" s="39"/>
      <c r="B19" s="15"/>
      <c r="C19" s="15"/>
      <c r="D19" s="20"/>
    </row>
    <row r="20" spans="1:4" ht="30" customHeight="1" x14ac:dyDescent="0.4">
      <c r="A20" s="39"/>
      <c r="B20" s="15"/>
      <c r="C20" s="15"/>
      <c r="D20" s="20"/>
    </row>
    <row r="21" spans="1:4" ht="30" customHeight="1" x14ac:dyDescent="0.4">
      <c r="A21" s="39"/>
      <c r="B21" s="15"/>
      <c r="C21" s="15"/>
      <c r="D21" s="20"/>
    </row>
    <row r="22" spans="1:4" ht="30" customHeight="1" x14ac:dyDescent="0.4">
      <c r="A22" s="39"/>
      <c r="B22" s="15"/>
      <c r="C22" s="15"/>
      <c r="D22" s="20"/>
    </row>
    <row r="23" spans="1:4" ht="30" customHeight="1" x14ac:dyDescent="0.4">
      <c r="A23" s="39"/>
      <c r="B23" s="15"/>
      <c r="C23" s="15"/>
      <c r="D23" s="20"/>
    </row>
    <row r="24" spans="1:4" ht="30" customHeight="1" x14ac:dyDescent="0.4">
      <c r="A24" s="39"/>
      <c r="B24" s="15"/>
      <c r="C24" s="15"/>
      <c r="D24" s="20"/>
    </row>
    <row r="25" spans="1:4" ht="30" customHeight="1" x14ac:dyDescent="0.4">
      <c r="A25" s="39"/>
      <c r="B25" s="15"/>
      <c r="C25" s="15"/>
      <c r="D25" s="20"/>
    </row>
    <row r="26" spans="1:4" ht="30" customHeight="1" thickBot="1" x14ac:dyDescent="0.45">
      <c r="A26" s="40"/>
      <c r="B26" s="21"/>
      <c r="C26" s="21"/>
      <c r="D26" s="22"/>
    </row>
  </sheetData>
  <sheetProtection password="D9A3" sheet="1" objects="1" scenarios="1" selectLockedCells="1"/>
  <mergeCells count="1">
    <mergeCell ref="A1:D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5"/>
  <sheetViews>
    <sheetView showZeros="0" topLeftCell="A97" zoomScaleNormal="100" workbookViewId="0">
      <selection activeCell="E110" sqref="E110:F111"/>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17" t="s">
        <v>73</v>
      </c>
      <c r="B1" s="218"/>
      <c r="C1" s="218"/>
      <c r="D1" s="218"/>
      <c r="E1" s="218"/>
      <c r="F1" s="218"/>
      <c r="G1" s="218"/>
      <c r="H1" s="218"/>
      <c r="I1" s="218"/>
      <c r="J1" s="218"/>
      <c r="K1" s="218"/>
      <c r="L1" s="218"/>
      <c r="M1" s="218"/>
      <c r="N1" s="218"/>
      <c r="O1" s="219"/>
      <c r="P1" s="2"/>
      <c r="Q1" s="2"/>
      <c r="R1" s="2"/>
      <c r="S1" s="2"/>
      <c r="T1" s="2"/>
      <c r="U1" s="2"/>
      <c r="V1" s="2"/>
    </row>
    <row r="2" spans="1:25" ht="15" customHeight="1" x14ac:dyDescent="0.4">
      <c r="A2" s="29" t="s">
        <v>29</v>
      </c>
      <c r="B2" s="34">
        <f>'Weekly Menus'!B4</f>
        <v>0</v>
      </c>
      <c r="C2" s="34"/>
      <c r="D2" s="34"/>
      <c r="E2" s="14"/>
      <c r="F2" s="14"/>
      <c r="G2" s="14"/>
      <c r="H2" s="14"/>
      <c r="I2" s="14"/>
      <c r="J2" s="14"/>
      <c r="K2" s="14"/>
      <c r="L2" s="14"/>
      <c r="M2" s="14"/>
      <c r="N2" s="14"/>
      <c r="O2" s="161"/>
      <c r="P2" s="2"/>
      <c r="Q2" s="2"/>
      <c r="R2" s="2"/>
      <c r="S2" s="2"/>
      <c r="T2" s="2"/>
      <c r="U2" s="2"/>
      <c r="V2" s="2"/>
      <c r="W2" s="2"/>
      <c r="X2" s="2"/>
      <c r="Y2" s="2"/>
    </row>
    <row r="3" spans="1:25" ht="15" customHeight="1" thickBot="1" x14ac:dyDescent="0.45">
      <c r="A3" s="29"/>
      <c r="B3" s="14"/>
      <c r="C3" s="14"/>
      <c r="D3" s="14"/>
      <c r="E3" s="14"/>
      <c r="F3" s="14"/>
      <c r="G3" s="14"/>
      <c r="H3" s="14"/>
      <c r="I3" s="14"/>
      <c r="J3" s="14"/>
      <c r="K3" s="14"/>
      <c r="L3" s="14"/>
      <c r="M3" s="14"/>
      <c r="N3" s="14"/>
      <c r="O3" s="161"/>
      <c r="P3" s="2"/>
      <c r="Q3" s="2"/>
      <c r="R3" s="2"/>
      <c r="S3" s="2"/>
      <c r="T3" s="2"/>
      <c r="U3" s="2"/>
      <c r="V3" s="2"/>
      <c r="W3" s="2"/>
      <c r="X3" s="2"/>
      <c r="Y3" s="2"/>
    </row>
    <row r="4" spans="1:25" ht="18.45" x14ac:dyDescent="0.5">
      <c r="A4" s="235" t="s">
        <v>6</v>
      </c>
      <c r="B4" s="236"/>
      <c r="C4" s="236"/>
      <c r="D4" s="236"/>
      <c r="E4" s="236"/>
      <c r="F4" s="236"/>
      <c r="G4" s="236"/>
      <c r="H4" s="236"/>
      <c r="I4" s="236"/>
      <c r="J4" s="236"/>
      <c r="K4" s="236"/>
      <c r="L4" s="236"/>
      <c r="M4" s="236"/>
      <c r="N4" s="236"/>
      <c r="O4" s="237"/>
      <c r="P4" s="2"/>
      <c r="Q4" s="2"/>
      <c r="R4" s="2"/>
      <c r="S4" s="2"/>
      <c r="T4" s="2"/>
      <c r="U4" s="2"/>
      <c r="V4" s="2"/>
    </row>
    <row r="5" spans="1:25" ht="45" customHeight="1" x14ac:dyDescent="0.4">
      <c r="A5" s="5" t="s">
        <v>11</v>
      </c>
      <c r="B5" s="4" t="s">
        <v>65</v>
      </c>
      <c r="C5" s="151" t="s">
        <v>70</v>
      </c>
      <c r="D5" s="151" t="s">
        <v>57</v>
      </c>
      <c r="E5" s="152" t="s">
        <v>67</v>
      </c>
      <c r="F5" s="207" t="s">
        <v>81</v>
      </c>
      <c r="G5" s="153" t="s">
        <v>2</v>
      </c>
      <c r="H5" s="154" t="s">
        <v>64</v>
      </c>
      <c r="I5" s="155" t="s">
        <v>32</v>
      </c>
      <c r="J5" s="156" t="s">
        <v>68</v>
      </c>
      <c r="K5" s="157" t="s">
        <v>69</v>
      </c>
      <c r="L5" s="158" t="s">
        <v>71</v>
      </c>
      <c r="M5" s="159" t="s">
        <v>5</v>
      </c>
      <c r="N5" s="160" t="s">
        <v>58</v>
      </c>
      <c r="O5" s="162" t="s">
        <v>59</v>
      </c>
      <c r="P5" s="2"/>
      <c r="Q5" s="2"/>
      <c r="R5" s="2"/>
      <c r="S5" s="2"/>
      <c r="T5" s="2"/>
      <c r="U5" s="2"/>
      <c r="V5" s="2"/>
    </row>
    <row r="6" spans="1:25" ht="15" customHeight="1" x14ac:dyDescent="0.4">
      <c r="A6" s="31">
        <f>'Weekly Menus'!A7</f>
        <v>0</v>
      </c>
      <c r="B6" s="101"/>
      <c r="C6" s="44"/>
      <c r="D6" s="44"/>
      <c r="E6" s="44"/>
      <c r="F6" s="44"/>
      <c r="G6" s="44"/>
      <c r="H6" s="120"/>
      <c r="I6" s="120"/>
      <c r="J6" s="121"/>
      <c r="K6" s="121"/>
      <c r="L6" s="121"/>
      <c r="M6" s="121"/>
      <c r="N6" s="122">
        <f>IF(I118+J118+K118+M118&gt;=2,I6+J6+K6+L6+M6,I6+J6+K6+M6)</f>
        <v>0</v>
      </c>
      <c r="O6" s="163">
        <f>IF(I118+J118+K118+M118&lt;2,L6," ")</f>
        <v>0</v>
      </c>
      <c r="P6" s="2"/>
      <c r="Q6" s="2"/>
      <c r="R6" s="2"/>
      <c r="S6" s="2"/>
      <c r="T6" s="2"/>
      <c r="U6" s="2"/>
      <c r="V6" s="2"/>
    </row>
    <row r="7" spans="1:25" ht="15" customHeight="1" x14ac:dyDescent="0.4">
      <c r="A7" s="31">
        <f>'Weekly Menus'!A8</f>
        <v>0</v>
      </c>
      <c r="B7" s="101"/>
      <c r="C7" s="44"/>
      <c r="D7" s="44"/>
      <c r="E7" s="44"/>
      <c r="F7" s="44"/>
      <c r="G7" s="44"/>
      <c r="H7" s="120"/>
      <c r="I7" s="120"/>
      <c r="J7" s="121"/>
      <c r="K7" s="121"/>
      <c r="L7" s="121"/>
      <c r="M7" s="121"/>
      <c r="N7" s="122">
        <f>IF(I118+J118+K118+M118&gt;=2,I7+J7+K7+L7+M7,I7+J7+K7+M7)</f>
        <v>0</v>
      </c>
      <c r="O7" s="163">
        <f>IF(I118+J118+K118+M118&lt;2,L7," ")</f>
        <v>0</v>
      </c>
      <c r="P7" s="2"/>
      <c r="Q7" s="2"/>
      <c r="R7" s="2"/>
      <c r="S7" s="2"/>
      <c r="T7" s="2"/>
      <c r="U7" s="2"/>
      <c r="V7" s="2" t="s">
        <v>79</v>
      </c>
    </row>
    <row r="8" spans="1:25" ht="15" customHeight="1" x14ac:dyDescent="0.4">
      <c r="A8" s="31">
        <f>'Weekly Menus'!A9</f>
        <v>0</v>
      </c>
      <c r="B8" s="101"/>
      <c r="C8" s="44"/>
      <c r="D8" s="44"/>
      <c r="E8" s="44"/>
      <c r="F8" s="44"/>
      <c r="G8" s="44"/>
      <c r="H8" s="120"/>
      <c r="I8" s="120"/>
      <c r="J8" s="121"/>
      <c r="K8" s="121"/>
      <c r="L8" s="121"/>
      <c r="M8" s="121"/>
      <c r="N8" s="122">
        <f>IF(I118+J118+K118+M118&gt;=2,I8+J8+K8+L8+M8,I8+J8+K8+M8)</f>
        <v>0</v>
      </c>
      <c r="O8" s="163">
        <f>IF(I118+J118+K118+M118&lt;2,L8," ")</f>
        <v>0</v>
      </c>
      <c r="P8" s="2"/>
      <c r="Q8" s="2"/>
      <c r="R8" s="2"/>
      <c r="S8" s="2"/>
      <c r="T8" s="2"/>
      <c r="U8" s="2"/>
      <c r="V8" s="2" t="s">
        <v>80</v>
      </c>
    </row>
    <row r="9" spans="1:25" ht="15" customHeight="1" x14ac:dyDescent="0.4">
      <c r="A9" s="31">
        <f>'Weekly Menus'!A10</f>
        <v>0</v>
      </c>
      <c r="B9" s="101"/>
      <c r="C9" s="44"/>
      <c r="D9" s="44"/>
      <c r="E9" s="44"/>
      <c r="F9" s="44"/>
      <c r="G9" s="44"/>
      <c r="H9" s="120"/>
      <c r="I9" s="120"/>
      <c r="J9" s="121"/>
      <c r="K9" s="121"/>
      <c r="L9" s="121"/>
      <c r="M9" s="121"/>
      <c r="N9" s="122">
        <f>IF(I118+J118+K118+M118&gt;=2,I9+J9+K9+L9+M9,I9+J9+K9+M9)</f>
        <v>0</v>
      </c>
      <c r="O9" s="163">
        <f>IF(I118+J118+K118+M118&lt;2,L9," ")</f>
        <v>0</v>
      </c>
      <c r="P9" s="2"/>
      <c r="Q9" s="2"/>
      <c r="R9" s="2"/>
      <c r="S9" s="2"/>
      <c r="T9" s="2"/>
      <c r="U9" s="2"/>
      <c r="V9" s="2"/>
    </row>
    <row r="10" spans="1:25" ht="15" customHeight="1" x14ac:dyDescent="0.4">
      <c r="A10" s="31">
        <f>'Weekly Menus'!A11</f>
        <v>0</v>
      </c>
      <c r="B10" s="101"/>
      <c r="C10" s="44"/>
      <c r="D10" s="44"/>
      <c r="E10" s="44"/>
      <c r="F10" s="44"/>
      <c r="G10" s="44"/>
      <c r="H10" s="120"/>
      <c r="I10" s="120"/>
      <c r="J10" s="121"/>
      <c r="K10" s="121"/>
      <c r="L10" s="121"/>
      <c r="M10" s="121"/>
      <c r="N10" s="122">
        <f>IF(I118+J118+K118+M118&gt;=2,I10+J10+K10+L10+M10,I10+J10+K10+M10)</f>
        <v>0</v>
      </c>
      <c r="O10" s="163">
        <f>IF(I118+J118+K118+M118&lt;2,L10," ")</f>
        <v>0</v>
      </c>
      <c r="P10" s="2"/>
      <c r="Q10" s="2"/>
      <c r="R10" s="2"/>
      <c r="S10" s="2"/>
      <c r="T10" s="2"/>
      <c r="U10" s="2"/>
      <c r="V10" s="2"/>
    </row>
    <row r="11" spans="1:25" ht="15" customHeight="1" x14ac:dyDescent="0.4">
      <c r="A11" s="31">
        <f>'Weekly Menus'!A12</f>
        <v>0</v>
      </c>
      <c r="B11" s="101"/>
      <c r="C11" s="44"/>
      <c r="D11" s="44"/>
      <c r="E11" s="44"/>
      <c r="F11" s="44"/>
      <c r="G11" s="44"/>
      <c r="H11" s="120"/>
      <c r="I11" s="120"/>
      <c r="J11" s="121"/>
      <c r="K11" s="121"/>
      <c r="L11" s="121"/>
      <c r="M11" s="121"/>
      <c r="N11" s="122">
        <f>IF(I118+J118+K118+M118&gt;=2,I11+J11+K11+L11+M11,I11+J11+K11+M11)</f>
        <v>0</v>
      </c>
      <c r="O11" s="163">
        <f>IF(I118+J118+K118+M118&lt;2,L11," ")</f>
        <v>0</v>
      </c>
      <c r="P11" s="2"/>
      <c r="Q11" s="2"/>
      <c r="R11" s="2"/>
      <c r="S11" s="2"/>
      <c r="T11" s="2"/>
      <c r="U11" s="2"/>
      <c r="V11" s="2"/>
    </row>
    <row r="12" spans="1:25" ht="15" customHeight="1" x14ac:dyDescent="0.4">
      <c r="A12" s="31">
        <f>'Weekly Menus'!A13</f>
        <v>0</v>
      </c>
      <c r="B12" s="102"/>
      <c r="C12" s="44"/>
      <c r="D12" s="44"/>
      <c r="E12" s="44"/>
      <c r="F12" s="44"/>
      <c r="G12" s="44"/>
      <c r="H12" s="120"/>
      <c r="I12" s="120"/>
      <c r="J12" s="121"/>
      <c r="K12" s="121"/>
      <c r="L12" s="121"/>
      <c r="M12" s="121"/>
      <c r="N12" s="122">
        <f>IF(I118+J118+K118+M118&gt;=2,I12+J12+K12+L12+M12,I12+J12+K12+M12)</f>
        <v>0</v>
      </c>
      <c r="O12" s="163">
        <f>IF(I118+J118+K118+M118&lt;2,L12," ")</f>
        <v>0</v>
      </c>
      <c r="P12" s="2"/>
      <c r="Q12" s="2"/>
      <c r="R12" s="2"/>
      <c r="S12" s="2"/>
      <c r="T12" s="2"/>
      <c r="U12" s="2"/>
      <c r="V12" s="2"/>
    </row>
    <row r="13" spans="1:25" ht="15" customHeight="1" x14ac:dyDescent="0.4">
      <c r="A13" s="31">
        <f>'Weekly Menus'!A14</f>
        <v>0</v>
      </c>
      <c r="B13" s="101"/>
      <c r="C13" s="44"/>
      <c r="D13" s="44"/>
      <c r="E13" s="44"/>
      <c r="F13" s="44"/>
      <c r="G13" s="44"/>
      <c r="H13" s="120"/>
      <c r="I13" s="120"/>
      <c r="J13" s="121"/>
      <c r="K13" s="121"/>
      <c r="L13" s="121"/>
      <c r="M13" s="121"/>
      <c r="N13" s="122">
        <f>IF(I118+J118+K118+M118&gt;=2,I13+J13+K13+L13+M13,I13+J13+K13+M13)</f>
        <v>0</v>
      </c>
      <c r="O13" s="163">
        <f>IF(I118+J118+K118+M118&lt;2,L13," ")</f>
        <v>0</v>
      </c>
      <c r="P13" s="2"/>
      <c r="Q13" s="2"/>
      <c r="R13" s="2"/>
      <c r="S13" s="2"/>
      <c r="T13" s="2"/>
      <c r="U13" s="2"/>
      <c r="V13" s="2"/>
    </row>
    <row r="14" spans="1:25" ht="15" customHeight="1" x14ac:dyDescent="0.4">
      <c r="A14" s="31">
        <f>'Weekly Menus'!A15</f>
        <v>0</v>
      </c>
      <c r="B14" s="101"/>
      <c r="C14" s="44"/>
      <c r="D14" s="44"/>
      <c r="E14" s="44"/>
      <c r="F14" s="44"/>
      <c r="G14" s="44"/>
      <c r="H14" s="120"/>
      <c r="I14" s="120"/>
      <c r="J14" s="121"/>
      <c r="K14" s="121"/>
      <c r="L14" s="121"/>
      <c r="M14" s="121"/>
      <c r="N14" s="122">
        <f>IF(I118+J118+K118+M118&gt;=2,I14+J14+K14+L14+M14,I14+J14+K14+M14)</f>
        <v>0</v>
      </c>
      <c r="O14" s="163">
        <f>IF(I118+J118+K118+M118&lt;2,L14," ")</f>
        <v>0</v>
      </c>
      <c r="P14" s="2"/>
      <c r="Q14" s="2"/>
      <c r="R14" s="2"/>
      <c r="S14" s="2"/>
      <c r="T14" s="2"/>
      <c r="U14" s="2"/>
      <c r="V14" s="2"/>
    </row>
    <row r="15" spans="1:25" ht="15" customHeight="1" x14ac:dyDescent="0.4">
      <c r="A15" s="31">
        <f>'Weekly Menus'!A16</f>
        <v>0</v>
      </c>
      <c r="B15" s="101"/>
      <c r="C15" s="44"/>
      <c r="D15" s="44"/>
      <c r="E15" s="44"/>
      <c r="F15" s="44"/>
      <c r="G15" s="44"/>
      <c r="H15" s="120"/>
      <c r="I15" s="120"/>
      <c r="J15" s="121"/>
      <c r="K15" s="121"/>
      <c r="L15" s="121"/>
      <c r="M15" s="121"/>
      <c r="N15" s="122">
        <f>IF(I118+J118+K118+M118&gt;=2,I15+J15+K15+L15+M15,I15+J15+K15+M15)</f>
        <v>0</v>
      </c>
      <c r="O15" s="163">
        <f>IF(I118+J118+K118+M118&lt;2,L15," ")</f>
        <v>0</v>
      </c>
      <c r="P15" s="2"/>
      <c r="Q15" s="2"/>
      <c r="R15" s="2"/>
      <c r="S15" s="2"/>
      <c r="T15" s="2"/>
      <c r="U15" s="2"/>
      <c r="V15" s="2"/>
    </row>
    <row r="16" spans="1:25" ht="15" customHeight="1" x14ac:dyDescent="0.4">
      <c r="A16" s="31">
        <f>'Weekly Menus'!A17</f>
        <v>0</v>
      </c>
      <c r="B16" s="103"/>
      <c r="C16" s="44"/>
      <c r="D16" s="44"/>
      <c r="E16" s="44"/>
      <c r="F16" s="44"/>
      <c r="G16" s="44"/>
      <c r="H16" s="120"/>
      <c r="I16" s="120"/>
      <c r="J16" s="121"/>
      <c r="K16" s="121"/>
      <c r="L16" s="121"/>
      <c r="M16" s="121"/>
      <c r="N16" s="122">
        <f>IF(I118+J118+K118+M118&gt;=2,I16+J16+K16+L16+M16,I16+J16+K16+M16)</f>
        <v>0</v>
      </c>
      <c r="O16" s="163">
        <f>IF(I118+J118+K118+M118&lt;2,L16," ")</f>
        <v>0</v>
      </c>
      <c r="P16" s="2"/>
      <c r="Q16" s="2"/>
      <c r="R16" s="2"/>
      <c r="S16" s="2"/>
      <c r="T16" s="2"/>
      <c r="U16" s="2"/>
      <c r="V16" s="2"/>
    </row>
    <row r="17" spans="1:25" ht="15" customHeight="1" x14ac:dyDescent="0.4">
      <c r="A17" s="31">
        <f>'Weekly Menus'!A18</f>
        <v>0</v>
      </c>
      <c r="B17" s="103"/>
      <c r="C17" s="44"/>
      <c r="D17" s="44"/>
      <c r="E17" s="44"/>
      <c r="F17" s="44"/>
      <c r="G17" s="44"/>
      <c r="H17" s="120"/>
      <c r="I17" s="120"/>
      <c r="J17" s="121"/>
      <c r="K17" s="121"/>
      <c r="L17" s="121"/>
      <c r="M17" s="121"/>
      <c r="N17" s="122">
        <f>IF(I118+J118+K118+M118&gt;=2,I17+J17+K17+L17+M17,I17+J17+K17+M17)</f>
        <v>0</v>
      </c>
      <c r="O17" s="163">
        <f>IF(I118+J118+K118+M118&lt;2,L17," ")</f>
        <v>0</v>
      </c>
      <c r="P17" s="2"/>
      <c r="Q17" s="2"/>
      <c r="R17" s="2"/>
      <c r="S17" s="2"/>
      <c r="T17" s="2"/>
      <c r="U17" s="2"/>
      <c r="V17" s="2"/>
    </row>
    <row r="18" spans="1:25" ht="15" customHeight="1" x14ac:dyDescent="0.4">
      <c r="A18" s="31">
        <f>'Weekly Menus'!A19</f>
        <v>0</v>
      </c>
      <c r="B18" s="103"/>
      <c r="C18" s="44"/>
      <c r="D18" s="44"/>
      <c r="E18" s="44"/>
      <c r="F18" s="44"/>
      <c r="G18" s="44"/>
      <c r="H18" s="120"/>
      <c r="I18" s="120"/>
      <c r="J18" s="121"/>
      <c r="K18" s="121"/>
      <c r="L18" s="121"/>
      <c r="M18" s="121"/>
      <c r="N18" s="122">
        <f>IF(I118+J118+K118+M118&gt;=2,I18+J18+K18+L18+M18,I18+J18+K18+M18)</f>
        <v>0</v>
      </c>
      <c r="O18" s="163">
        <f>IF(I118+J118+K118+M118&lt;2,L18," ")</f>
        <v>0</v>
      </c>
      <c r="P18" s="2"/>
      <c r="Q18" s="2"/>
      <c r="R18" s="2"/>
      <c r="S18" s="2"/>
      <c r="T18" s="2"/>
      <c r="U18" s="2"/>
      <c r="V18" s="2"/>
    </row>
    <row r="19" spans="1:25" ht="15" customHeight="1" x14ac:dyDescent="0.4">
      <c r="A19" s="31">
        <f>'Weekly Menus'!A20</f>
        <v>0</v>
      </c>
      <c r="B19" s="103"/>
      <c r="C19" s="44"/>
      <c r="D19" s="44"/>
      <c r="E19" s="44"/>
      <c r="F19" s="44"/>
      <c r="G19" s="44"/>
      <c r="H19" s="120"/>
      <c r="I19" s="120"/>
      <c r="J19" s="121"/>
      <c r="K19" s="121"/>
      <c r="L19" s="121"/>
      <c r="M19" s="121"/>
      <c r="N19" s="122">
        <f>IF(I118+J118+K118+M118&gt;=2,I19+J19+K19+L19+M19,I19+J19+K19+M19)</f>
        <v>0</v>
      </c>
      <c r="O19" s="163">
        <f>IF(I118+J118+K118+M118&lt;2,L19," ")</f>
        <v>0</v>
      </c>
      <c r="P19" s="2"/>
      <c r="Q19" s="2"/>
      <c r="R19" s="2"/>
      <c r="S19" s="2"/>
      <c r="T19" s="2"/>
      <c r="U19" s="2"/>
      <c r="V19" s="2"/>
    </row>
    <row r="20" spans="1:25" ht="15" customHeight="1" x14ac:dyDescent="0.4">
      <c r="A20" s="31">
        <f>'Weekly Menus'!A21</f>
        <v>0</v>
      </c>
      <c r="B20" s="103"/>
      <c r="C20" s="44"/>
      <c r="D20" s="44"/>
      <c r="E20" s="44"/>
      <c r="F20" s="44"/>
      <c r="G20" s="44"/>
      <c r="H20" s="120"/>
      <c r="I20" s="120"/>
      <c r="J20" s="121"/>
      <c r="K20" s="121"/>
      <c r="L20" s="121"/>
      <c r="M20" s="121"/>
      <c r="N20" s="122">
        <f>IF(I118+J118+K118+M118&gt;=2,I20+J20+K20+L20+M20,I20+J20+K20+M20)</f>
        <v>0</v>
      </c>
      <c r="O20" s="163">
        <f>IF(I118+J118+K118+M118&lt;2,L20," ")</f>
        <v>0</v>
      </c>
      <c r="P20" s="2"/>
      <c r="Q20" s="2"/>
      <c r="R20" s="2"/>
      <c r="S20" s="2"/>
      <c r="T20" s="2"/>
      <c r="U20" s="2"/>
      <c r="V20" s="2"/>
    </row>
    <row r="21" spans="1:25" ht="15" customHeight="1" x14ac:dyDescent="0.4">
      <c r="A21" s="31">
        <f>'Weekly Menus'!A22</f>
        <v>0</v>
      </c>
      <c r="B21" s="103"/>
      <c r="C21" s="44"/>
      <c r="D21" s="44"/>
      <c r="E21" s="44"/>
      <c r="F21" s="44"/>
      <c r="G21" s="44"/>
      <c r="H21" s="120"/>
      <c r="I21" s="120"/>
      <c r="J21" s="121"/>
      <c r="K21" s="121"/>
      <c r="L21" s="121"/>
      <c r="M21" s="121"/>
      <c r="N21" s="122">
        <f>IF(I118+J118+K118+M118&gt;=2,I21+J21+K21+L21+M21,I21+J21+K21+M21)</f>
        <v>0</v>
      </c>
      <c r="O21" s="163">
        <f>IF(I118+J118+K118+M118&lt;2,L21," ")</f>
        <v>0</v>
      </c>
      <c r="P21" s="2"/>
      <c r="Q21" s="2"/>
      <c r="R21" s="2"/>
      <c r="S21" s="2"/>
      <c r="T21" s="2"/>
      <c r="U21" s="2"/>
      <c r="V21" s="2"/>
    </row>
    <row r="22" spans="1:25" ht="15" customHeight="1" x14ac:dyDescent="0.4">
      <c r="A22" s="31">
        <f>'Weekly Menus'!A23</f>
        <v>0</v>
      </c>
      <c r="B22" s="103"/>
      <c r="C22" s="44"/>
      <c r="D22" s="44"/>
      <c r="E22" s="44"/>
      <c r="F22" s="44"/>
      <c r="G22" s="44"/>
      <c r="H22" s="120"/>
      <c r="I22" s="120"/>
      <c r="J22" s="121"/>
      <c r="K22" s="121"/>
      <c r="L22" s="121"/>
      <c r="M22" s="121"/>
      <c r="N22" s="122">
        <f>IF(I118+J118+K118+M118&gt;=2,I22+J22+K22+L22+M22,I22+J22+K22+M22)</f>
        <v>0</v>
      </c>
      <c r="O22" s="163">
        <f>IF(I118+J118+K118+M118&lt;2,L22," ")</f>
        <v>0</v>
      </c>
      <c r="P22" s="2"/>
      <c r="Q22" s="2"/>
      <c r="R22" s="2"/>
      <c r="S22" s="2"/>
      <c r="T22" s="2"/>
      <c r="U22" s="2"/>
      <c r="V22" s="2"/>
    </row>
    <row r="23" spans="1:25" ht="15" customHeight="1" x14ac:dyDescent="0.4">
      <c r="A23" s="31">
        <f>'Weekly Menus'!A24</f>
        <v>0</v>
      </c>
      <c r="B23" s="103"/>
      <c r="C23" s="44"/>
      <c r="D23" s="44"/>
      <c r="E23" s="44"/>
      <c r="F23" s="44"/>
      <c r="G23" s="44"/>
      <c r="H23" s="120"/>
      <c r="I23" s="120"/>
      <c r="J23" s="121"/>
      <c r="K23" s="121"/>
      <c r="L23" s="121"/>
      <c r="M23" s="121"/>
      <c r="N23" s="122">
        <f>IF(I118+J118+K118+M118&gt;=2,I23+J23+K23+L23+M23,I23+J23+K23+M23)</f>
        <v>0</v>
      </c>
      <c r="O23" s="163">
        <f>IF(I118+J118+K118+M118&lt;2,L23," ")</f>
        <v>0</v>
      </c>
      <c r="P23" s="2"/>
      <c r="Q23" s="2"/>
      <c r="R23" s="2"/>
      <c r="S23" s="2"/>
      <c r="T23" s="2"/>
      <c r="U23" s="2"/>
      <c r="V23" s="2"/>
    </row>
    <row r="24" spans="1:25" ht="15" customHeight="1" x14ac:dyDescent="0.4">
      <c r="A24" s="31">
        <f>'Weekly Menus'!A25</f>
        <v>0</v>
      </c>
      <c r="B24" s="103"/>
      <c r="C24" s="44"/>
      <c r="D24" s="44"/>
      <c r="E24" s="44"/>
      <c r="F24" s="44"/>
      <c r="G24" s="44"/>
      <c r="H24" s="120"/>
      <c r="I24" s="120"/>
      <c r="J24" s="121"/>
      <c r="K24" s="121"/>
      <c r="L24" s="121"/>
      <c r="M24" s="121"/>
      <c r="N24" s="122">
        <f>IF(I118+J118+K118+M118&gt;=2,I24+J24+K24+L24+M24,I24+J24+K24+M24)</f>
        <v>0</v>
      </c>
      <c r="O24" s="163">
        <f>IF(I118+J118+K118+M118&lt;2,L24," ")</f>
        <v>0</v>
      </c>
      <c r="P24" s="2"/>
      <c r="Q24" s="2"/>
      <c r="R24" s="2"/>
      <c r="S24" s="2"/>
      <c r="T24" s="2"/>
      <c r="U24" s="2"/>
      <c r="V24" s="2"/>
    </row>
    <row r="25" spans="1:25" ht="15" customHeight="1" x14ac:dyDescent="0.4">
      <c r="A25" s="31">
        <f>'Weekly Menus'!A26</f>
        <v>0</v>
      </c>
      <c r="B25" s="103"/>
      <c r="C25" s="44"/>
      <c r="D25" s="44"/>
      <c r="E25" s="44"/>
      <c r="F25" s="44"/>
      <c r="G25" s="44"/>
      <c r="H25" s="120"/>
      <c r="I25" s="120"/>
      <c r="J25" s="121"/>
      <c r="K25" s="121"/>
      <c r="L25" s="121"/>
      <c r="M25" s="121"/>
      <c r="N25" s="122">
        <f>IF(I118+J118+K118+M118&gt;=2,I25+J25+K25+L25+M25,I25+J25+K25+M25)</f>
        <v>0</v>
      </c>
      <c r="O25" s="163">
        <f>IF(I118+J118+K118+M118&lt;2,L25," ")</f>
        <v>0</v>
      </c>
      <c r="P25" s="2"/>
      <c r="Q25" s="2"/>
      <c r="R25" s="2"/>
      <c r="S25" s="2"/>
      <c r="T25" s="2"/>
      <c r="U25" s="2"/>
      <c r="V25" s="2"/>
    </row>
    <row r="26" spans="1:25" x14ac:dyDescent="0.4">
      <c r="A26" s="238" t="s">
        <v>16</v>
      </c>
      <c r="B26" s="239"/>
      <c r="C26" s="114"/>
      <c r="D26" s="10">
        <f>SUM(D6:D25)</f>
        <v>0</v>
      </c>
      <c r="E26" s="11">
        <f>SUM(E6:E25,C6:C25)</f>
        <v>0</v>
      </c>
      <c r="F26" s="126">
        <f>SUMIF(F6:F25,"yes",E6:E25)</f>
        <v>0</v>
      </c>
      <c r="G26" s="12">
        <f>SUM(G6:G25,N6:N25)</f>
        <v>0</v>
      </c>
      <c r="H26" s="115">
        <f>SUM(H6:H25)</f>
        <v>0</v>
      </c>
      <c r="I26" s="143">
        <f>SUM(I6:I25)</f>
        <v>0</v>
      </c>
      <c r="J26" s="117">
        <f t="shared" ref="J26:M26" si="0">SUM(J6:J25)</f>
        <v>0</v>
      </c>
      <c r="K26" s="144">
        <f t="shared" si="0"/>
        <v>0</v>
      </c>
      <c r="L26" s="145">
        <f t="shared" si="0"/>
        <v>0</v>
      </c>
      <c r="M26" s="146">
        <f t="shared" si="0"/>
        <v>0</v>
      </c>
      <c r="N26" s="114"/>
      <c r="O26" s="164">
        <f t="shared" ref="O26" si="1">SUM(O6:O25)</f>
        <v>0</v>
      </c>
      <c r="P26" s="2"/>
      <c r="Q26" s="2"/>
      <c r="R26" s="2"/>
      <c r="S26" s="2"/>
      <c r="T26" s="2"/>
      <c r="U26" s="2"/>
      <c r="V26" s="2"/>
    </row>
    <row r="27" spans="1:25" ht="29.15" x14ac:dyDescent="0.4">
      <c r="A27" s="240" t="s">
        <v>14</v>
      </c>
      <c r="B27" s="241"/>
      <c r="C27" s="114"/>
      <c r="D27" s="114"/>
      <c r="E27" s="8" t="s">
        <v>66</v>
      </c>
      <c r="F27" s="133"/>
      <c r="G27" s="8" t="s">
        <v>17</v>
      </c>
      <c r="H27" s="8" t="s">
        <v>17</v>
      </c>
      <c r="I27" s="9"/>
      <c r="J27" s="9"/>
      <c r="K27" s="9"/>
      <c r="L27" s="9"/>
      <c r="M27" s="9"/>
      <c r="N27" s="9"/>
      <c r="O27" s="165"/>
      <c r="P27" s="2"/>
      <c r="Q27" s="2"/>
      <c r="R27" s="2"/>
      <c r="S27" s="2"/>
      <c r="T27" s="2"/>
      <c r="U27" s="2"/>
      <c r="V27" s="2"/>
    </row>
    <row r="28" spans="1:25" ht="15.75" customHeight="1" thickBot="1" x14ac:dyDescent="0.45">
      <c r="A28" s="242" t="s">
        <v>12</v>
      </c>
      <c r="B28" s="243"/>
      <c r="C28" s="3"/>
      <c r="D28" s="3"/>
      <c r="E28" s="166" t="str">
        <f t="shared" ref="E28" si="2">IF(E26&gt;=1,"Yes","No")</f>
        <v>No</v>
      </c>
      <c r="F28" s="171"/>
      <c r="G28" s="166" t="str">
        <f>IF(G26&gt;=1,"Yes","No")</f>
        <v>No</v>
      </c>
      <c r="H28" s="166" t="str">
        <f>IF(H26&gt;=1,"Yes","No")</f>
        <v>No</v>
      </c>
      <c r="I28" s="167"/>
      <c r="J28" s="167"/>
      <c r="K28" s="167"/>
      <c r="L28" s="167"/>
      <c r="M28" s="167"/>
      <c r="N28" s="3"/>
      <c r="O28" s="168"/>
      <c r="P28" s="2"/>
      <c r="Q28" s="2"/>
      <c r="R28" s="2"/>
      <c r="S28" s="2"/>
      <c r="T28" s="2"/>
      <c r="U28" s="2"/>
      <c r="V28" s="2"/>
    </row>
    <row r="29" spans="1:25" s="13" customFormat="1" ht="15.75" customHeight="1" thickBot="1" x14ac:dyDescent="0.45">
      <c r="A29" s="190"/>
      <c r="B29" s="190"/>
      <c r="C29" s="190"/>
      <c r="D29" s="190"/>
      <c r="E29" s="190"/>
      <c r="F29" s="190"/>
      <c r="G29" s="190"/>
      <c r="H29" s="190"/>
      <c r="I29" s="191"/>
      <c r="J29" s="191"/>
      <c r="K29" s="191"/>
      <c r="L29" s="191"/>
      <c r="M29" s="191"/>
      <c r="N29" s="190"/>
      <c r="O29" s="190"/>
      <c r="P29" s="2"/>
      <c r="Q29" s="2"/>
      <c r="R29" s="2"/>
      <c r="S29" s="2"/>
      <c r="T29" s="2"/>
      <c r="U29" s="2"/>
      <c r="V29" s="2"/>
    </row>
    <row r="30" spans="1:25" ht="18.45" x14ac:dyDescent="0.4">
      <c r="A30" s="217" t="s">
        <v>73</v>
      </c>
      <c r="B30" s="218"/>
      <c r="C30" s="218"/>
      <c r="D30" s="218"/>
      <c r="E30" s="218"/>
      <c r="F30" s="218"/>
      <c r="G30" s="218"/>
      <c r="H30" s="218"/>
      <c r="I30" s="218"/>
      <c r="J30" s="218"/>
      <c r="K30" s="218"/>
      <c r="L30" s="218"/>
      <c r="M30" s="218"/>
      <c r="N30" s="218"/>
      <c r="O30" s="219"/>
      <c r="P30" s="2"/>
      <c r="Q30" s="2"/>
      <c r="R30" s="2"/>
      <c r="S30" s="2"/>
      <c r="T30" s="2"/>
      <c r="U30" s="2"/>
      <c r="V30" s="2"/>
      <c r="W30" s="2"/>
      <c r="X30" s="2"/>
      <c r="Y30" s="2"/>
    </row>
    <row r="31" spans="1:25" x14ac:dyDescent="0.4">
      <c r="A31" s="123" t="s">
        <v>29</v>
      </c>
      <c r="B31" s="124">
        <f>'Weekly Menus'!B4</f>
        <v>0</v>
      </c>
      <c r="C31" s="124"/>
      <c r="D31" s="124"/>
      <c r="E31" s="53"/>
      <c r="F31" s="53"/>
      <c r="G31" s="53"/>
      <c r="H31" s="53"/>
      <c r="I31" s="53"/>
      <c r="J31" s="53"/>
      <c r="K31" s="53"/>
      <c r="L31" s="53"/>
      <c r="M31" s="53"/>
      <c r="N31" s="53"/>
      <c r="O31" s="54"/>
      <c r="P31" s="80"/>
      <c r="Q31" s="80"/>
    </row>
    <row r="32" spans="1:25" ht="15" thickBot="1" x14ac:dyDescent="0.45">
      <c r="A32" s="192"/>
      <c r="B32" s="193"/>
      <c r="C32" s="193"/>
      <c r="D32" s="193"/>
      <c r="E32" s="193"/>
      <c r="F32" s="193"/>
      <c r="G32" s="193"/>
      <c r="H32" s="193"/>
      <c r="I32" s="193"/>
      <c r="J32" s="193"/>
      <c r="K32" s="193"/>
      <c r="L32" s="193"/>
      <c r="M32" s="193"/>
      <c r="N32" s="193"/>
      <c r="O32" s="194"/>
      <c r="P32" s="80"/>
      <c r="Q32" s="80"/>
    </row>
    <row r="33" spans="1:15" ht="18.45" x14ac:dyDescent="0.5">
      <c r="A33" s="232" t="s">
        <v>7</v>
      </c>
      <c r="B33" s="233"/>
      <c r="C33" s="233"/>
      <c r="D33" s="233"/>
      <c r="E33" s="233"/>
      <c r="F33" s="233"/>
      <c r="G33" s="233"/>
      <c r="H33" s="233"/>
      <c r="I33" s="233"/>
      <c r="J33" s="233"/>
      <c r="K33" s="233"/>
      <c r="L33" s="233"/>
      <c r="M33" s="233"/>
      <c r="N33" s="233"/>
      <c r="O33" s="234"/>
    </row>
    <row r="34" spans="1:15" ht="45" customHeight="1" x14ac:dyDescent="0.4">
      <c r="A34" s="5" t="s">
        <v>11</v>
      </c>
      <c r="B34" s="4" t="s">
        <v>65</v>
      </c>
      <c r="C34" s="151" t="s">
        <v>70</v>
      </c>
      <c r="D34" s="151" t="s">
        <v>57</v>
      </c>
      <c r="E34" s="152" t="s">
        <v>67</v>
      </c>
      <c r="F34" s="207" t="s">
        <v>81</v>
      </c>
      <c r="G34" s="153" t="s">
        <v>2</v>
      </c>
      <c r="H34" s="154" t="s">
        <v>64</v>
      </c>
      <c r="I34" s="155" t="s">
        <v>32</v>
      </c>
      <c r="J34" s="156" t="s">
        <v>68</v>
      </c>
      <c r="K34" s="157" t="s">
        <v>69</v>
      </c>
      <c r="L34" s="158" t="s">
        <v>71</v>
      </c>
      <c r="M34" s="159" t="s">
        <v>5</v>
      </c>
      <c r="N34" s="160" t="s">
        <v>58</v>
      </c>
      <c r="O34" s="162" t="s">
        <v>59</v>
      </c>
    </row>
    <row r="35" spans="1:15" ht="15" customHeight="1" x14ac:dyDescent="0.4">
      <c r="A35" s="125">
        <f>'Weekly Menus'!B7</f>
        <v>0</v>
      </c>
      <c r="B35" s="101"/>
      <c r="C35" s="44"/>
      <c r="D35" s="44"/>
      <c r="E35" s="44"/>
      <c r="F35" s="44"/>
      <c r="G35" s="44"/>
      <c r="H35" s="120"/>
      <c r="I35" s="120"/>
      <c r="J35" s="121"/>
      <c r="K35" s="121"/>
      <c r="L35" s="121"/>
      <c r="M35" s="121"/>
      <c r="N35" s="122">
        <f>IF(I118+J118+K118+M118&gt;=2,I35+J35+K35+L35+M35,I35+J35+K35+M35)</f>
        <v>0</v>
      </c>
      <c r="O35" s="163">
        <f>IF(I118+J118+K118+M118&lt;2,L35," ")</f>
        <v>0</v>
      </c>
    </row>
    <row r="36" spans="1:15" ht="15" customHeight="1" x14ac:dyDescent="0.4">
      <c r="A36" s="125">
        <f>'Weekly Menus'!B8</f>
        <v>0</v>
      </c>
      <c r="B36" s="101"/>
      <c r="C36" s="44"/>
      <c r="D36" s="44"/>
      <c r="E36" s="44"/>
      <c r="F36" s="44"/>
      <c r="G36" s="44"/>
      <c r="H36" s="120"/>
      <c r="I36" s="120"/>
      <c r="J36" s="121"/>
      <c r="K36" s="121"/>
      <c r="L36" s="121"/>
      <c r="M36" s="121"/>
      <c r="N36" s="122">
        <f>IF(I118+J118+K118+M118&gt;=2,I36+J36+K36+L36+M36,I36+J36+K36+M36)</f>
        <v>0</v>
      </c>
      <c r="O36" s="163">
        <f>IF(I118+J118+K118+M118&lt;2,L36," ")</f>
        <v>0</v>
      </c>
    </row>
    <row r="37" spans="1:15" x14ac:dyDescent="0.4">
      <c r="A37" s="125">
        <f>'Weekly Menus'!B9</f>
        <v>0</v>
      </c>
      <c r="B37" s="101"/>
      <c r="C37" s="44"/>
      <c r="D37" s="44"/>
      <c r="E37" s="44"/>
      <c r="F37" s="44"/>
      <c r="G37" s="44"/>
      <c r="H37" s="120"/>
      <c r="I37" s="120"/>
      <c r="J37" s="121"/>
      <c r="K37" s="121"/>
      <c r="L37" s="121"/>
      <c r="M37" s="121"/>
      <c r="N37" s="122">
        <f>IF(I118+J118+K118+M118&gt;=2,I37+J37+K37+L37+M37,I37+J37+K37+M37)</f>
        <v>0</v>
      </c>
      <c r="O37" s="163">
        <f>IF(I118+J118+K118+M118&lt;2,L37," ")</f>
        <v>0</v>
      </c>
    </row>
    <row r="38" spans="1:15" x14ac:dyDescent="0.4">
      <c r="A38" s="125">
        <f>'Weekly Menus'!B10</f>
        <v>0</v>
      </c>
      <c r="B38" s="101"/>
      <c r="C38" s="44"/>
      <c r="D38" s="44"/>
      <c r="E38" s="44"/>
      <c r="F38" s="44"/>
      <c r="G38" s="44"/>
      <c r="H38" s="120"/>
      <c r="I38" s="120"/>
      <c r="J38" s="121"/>
      <c r="K38" s="121"/>
      <c r="L38" s="121"/>
      <c r="M38" s="121"/>
      <c r="N38" s="122">
        <f>IF(I118+J118+K118+M118&gt;=2,I38+J38+K38+L38+M38,I38+J38+K38+M38)</f>
        <v>0</v>
      </c>
      <c r="O38" s="163">
        <f>IF(I118+J118+K118+M118&lt;2,L38," ")</f>
        <v>0</v>
      </c>
    </row>
    <row r="39" spans="1:15" x14ac:dyDescent="0.4">
      <c r="A39" s="125">
        <f>'Weekly Menus'!B11</f>
        <v>0</v>
      </c>
      <c r="B39" s="101"/>
      <c r="C39" s="44"/>
      <c r="D39" s="44"/>
      <c r="E39" s="44"/>
      <c r="F39" s="44"/>
      <c r="G39" s="44"/>
      <c r="H39" s="120"/>
      <c r="I39" s="120"/>
      <c r="J39" s="121"/>
      <c r="K39" s="121"/>
      <c r="L39" s="121"/>
      <c r="M39" s="121"/>
      <c r="N39" s="122">
        <f>IF(I118+J118+K118+M118&gt;=2,I39+J39+K39+L39+M39,I39+J39+K39+M39)</f>
        <v>0</v>
      </c>
      <c r="O39" s="163">
        <f>IF(I118+J118+K118+M118&lt;2,L39," ")</f>
        <v>0</v>
      </c>
    </row>
    <row r="40" spans="1:15" x14ac:dyDescent="0.4">
      <c r="A40" s="125">
        <f>'Weekly Menus'!B12</f>
        <v>0</v>
      </c>
      <c r="B40" s="101"/>
      <c r="C40" s="44"/>
      <c r="D40" s="44"/>
      <c r="E40" s="44"/>
      <c r="F40" s="44"/>
      <c r="G40" s="44"/>
      <c r="H40" s="120"/>
      <c r="I40" s="120"/>
      <c r="J40" s="121"/>
      <c r="K40" s="121"/>
      <c r="L40" s="121"/>
      <c r="M40" s="121"/>
      <c r="N40" s="122">
        <f>IF(I118+J118+K118+M118&gt;=2,I40+J40+K40+L40+M40,I40+J40+K40+M40)</f>
        <v>0</v>
      </c>
      <c r="O40" s="163">
        <f>IF(I118+J118+K118+M118&lt;2,L40," ")</f>
        <v>0</v>
      </c>
    </row>
    <row r="41" spans="1:15" x14ac:dyDescent="0.4">
      <c r="A41" s="125">
        <f>'Weekly Menus'!B13</f>
        <v>0</v>
      </c>
      <c r="B41" s="102"/>
      <c r="C41" s="44"/>
      <c r="D41" s="44"/>
      <c r="E41" s="44"/>
      <c r="F41" s="44"/>
      <c r="G41" s="44"/>
      <c r="H41" s="120"/>
      <c r="I41" s="120"/>
      <c r="J41" s="121"/>
      <c r="K41" s="121"/>
      <c r="L41" s="121"/>
      <c r="M41" s="121"/>
      <c r="N41" s="122">
        <f>IF(I118+J118+K118+M118&gt;=2,I41+J41+K41+L41+M41,I41+J41+K41+M41)</f>
        <v>0</v>
      </c>
      <c r="O41" s="163">
        <f>IF(I118+J118+K118+M118&lt;2,L41," ")</f>
        <v>0</v>
      </c>
    </row>
    <row r="42" spans="1:15" x14ac:dyDescent="0.4">
      <c r="A42" s="125">
        <f>'Weekly Menus'!B14</f>
        <v>0</v>
      </c>
      <c r="B42" s="101"/>
      <c r="C42" s="44"/>
      <c r="D42" s="44"/>
      <c r="E42" s="44"/>
      <c r="F42" s="44"/>
      <c r="G42" s="44"/>
      <c r="H42" s="120"/>
      <c r="I42" s="120"/>
      <c r="J42" s="121"/>
      <c r="K42" s="121"/>
      <c r="L42" s="121"/>
      <c r="M42" s="121"/>
      <c r="N42" s="122">
        <f>IF(I118+J118+K118+M118&gt;=2,I42+J42+K42+L42+M42,I42+J42+K42+M42)</f>
        <v>0</v>
      </c>
      <c r="O42" s="163">
        <f>IF(I118+J118+K118+M118&lt;2,L42," ")</f>
        <v>0</v>
      </c>
    </row>
    <row r="43" spans="1:15" x14ac:dyDescent="0.4">
      <c r="A43" s="125">
        <f>'Weekly Menus'!B15</f>
        <v>0</v>
      </c>
      <c r="B43" s="101"/>
      <c r="C43" s="44"/>
      <c r="D43" s="44"/>
      <c r="E43" s="44"/>
      <c r="F43" s="44"/>
      <c r="G43" s="44"/>
      <c r="H43" s="120"/>
      <c r="I43" s="120"/>
      <c r="J43" s="121"/>
      <c r="K43" s="121"/>
      <c r="L43" s="121"/>
      <c r="M43" s="121"/>
      <c r="N43" s="122">
        <f>IF(I118+J118+K118+M118&gt;=2,I43+J43+K43+L43+M43,I43+J43+K43+M43)</f>
        <v>0</v>
      </c>
      <c r="O43" s="163">
        <f>IF(I118+J118+K118+M118&lt;2,L43," ")</f>
        <v>0</v>
      </c>
    </row>
    <row r="44" spans="1:15" x14ac:dyDescent="0.4">
      <c r="A44" s="125">
        <f>'Weekly Menus'!B16</f>
        <v>0</v>
      </c>
      <c r="B44" s="101"/>
      <c r="C44" s="44"/>
      <c r="D44" s="44"/>
      <c r="E44" s="44"/>
      <c r="F44" s="44"/>
      <c r="G44" s="44"/>
      <c r="H44" s="120"/>
      <c r="I44" s="120"/>
      <c r="J44" s="121"/>
      <c r="K44" s="121"/>
      <c r="L44" s="121"/>
      <c r="M44" s="121"/>
      <c r="N44" s="122">
        <f>IF(I118+J118+K118+M118&gt;=2,I44+J44+K44+L44+M44,I44+J44+K44+M44)</f>
        <v>0</v>
      </c>
      <c r="O44" s="163">
        <f>IF(I118+J118+K118+M118&lt;2,L44," ")</f>
        <v>0</v>
      </c>
    </row>
    <row r="45" spans="1:15" x14ac:dyDescent="0.4">
      <c r="A45" s="125">
        <f>'Weekly Menus'!B17</f>
        <v>0</v>
      </c>
      <c r="B45" s="103"/>
      <c r="C45" s="44"/>
      <c r="D45" s="44"/>
      <c r="E45" s="44"/>
      <c r="F45" s="44"/>
      <c r="G45" s="44"/>
      <c r="H45" s="120"/>
      <c r="I45" s="120"/>
      <c r="J45" s="121"/>
      <c r="K45" s="121"/>
      <c r="L45" s="121"/>
      <c r="M45" s="121"/>
      <c r="N45" s="122">
        <f>IF(I118+J118+K118+M118&gt;=2,I45+J45+K45+L45+M45,I45+J45+K45+M45)</f>
        <v>0</v>
      </c>
      <c r="O45" s="163">
        <f>IF(I118+J118+K118+M118&lt;2,L45," ")</f>
        <v>0</v>
      </c>
    </row>
    <row r="46" spans="1:15" x14ac:dyDescent="0.4">
      <c r="A46" s="125">
        <f>'Weekly Menus'!B18</f>
        <v>0</v>
      </c>
      <c r="B46" s="103"/>
      <c r="C46" s="44"/>
      <c r="D46" s="44"/>
      <c r="E46" s="44"/>
      <c r="F46" s="44"/>
      <c r="G46" s="44"/>
      <c r="H46" s="120"/>
      <c r="I46" s="120"/>
      <c r="J46" s="121"/>
      <c r="K46" s="121"/>
      <c r="L46" s="121"/>
      <c r="M46" s="121"/>
      <c r="N46" s="122">
        <f>IF(I118+J118+K118+M118&gt;=2,I46+J46+K46+L46+M46,I46+J46+K46+M46)</f>
        <v>0</v>
      </c>
      <c r="O46" s="163">
        <f>IF(I118+J118+K118+M118&lt;2,L46," ")</f>
        <v>0</v>
      </c>
    </row>
    <row r="47" spans="1:15" x14ac:dyDescent="0.4">
      <c r="A47" s="125">
        <f>'Weekly Menus'!B19</f>
        <v>0</v>
      </c>
      <c r="B47" s="103"/>
      <c r="C47" s="44"/>
      <c r="D47" s="44"/>
      <c r="E47" s="44"/>
      <c r="F47" s="44"/>
      <c r="G47" s="44"/>
      <c r="H47" s="120"/>
      <c r="I47" s="120"/>
      <c r="J47" s="121"/>
      <c r="K47" s="121"/>
      <c r="L47" s="121"/>
      <c r="M47" s="121"/>
      <c r="N47" s="122">
        <f>IF(I118+J118+K118+M118&gt;=2,I47+J47+K47+L47+M47,I47+J47+K47+M47)</f>
        <v>0</v>
      </c>
      <c r="O47" s="163">
        <f>IF(I118+J118+K118+M118&lt;2,L47," ")</f>
        <v>0</v>
      </c>
    </row>
    <row r="48" spans="1:15" x14ac:dyDescent="0.4">
      <c r="A48" s="125">
        <f>'Weekly Menus'!B20</f>
        <v>0</v>
      </c>
      <c r="B48" s="103"/>
      <c r="C48" s="44"/>
      <c r="D48" s="44"/>
      <c r="E48" s="44"/>
      <c r="F48" s="44"/>
      <c r="G48" s="44"/>
      <c r="H48" s="120"/>
      <c r="I48" s="120"/>
      <c r="J48" s="121"/>
      <c r="K48" s="121"/>
      <c r="L48" s="121"/>
      <c r="M48" s="121"/>
      <c r="N48" s="122">
        <f>IF(I118+J118+K118+M118&gt;=2,I48+J48+K48+L48+M48,I48+J48+K48+M48)</f>
        <v>0</v>
      </c>
      <c r="O48" s="163">
        <f>IF(I118+J118+K118+M118&lt;2,L48," ")</f>
        <v>0</v>
      </c>
    </row>
    <row r="49" spans="1:17" x14ac:dyDescent="0.4">
      <c r="A49" s="125">
        <f>'Weekly Menus'!B21</f>
        <v>0</v>
      </c>
      <c r="B49" s="103"/>
      <c r="C49" s="44"/>
      <c r="D49" s="44"/>
      <c r="E49" s="44"/>
      <c r="F49" s="44"/>
      <c r="G49" s="44"/>
      <c r="H49" s="120"/>
      <c r="I49" s="120"/>
      <c r="J49" s="121"/>
      <c r="K49" s="121"/>
      <c r="L49" s="121"/>
      <c r="M49" s="121"/>
      <c r="N49" s="122">
        <f>IF(I118+J118+K118+M118&gt;=2,I49+J49+K49+L49+M49,I49+J49+K49+M49)</f>
        <v>0</v>
      </c>
      <c r="O49" s="163">
        <f>IF(I118+J118+K118+M118&lt;2,L49," ")</f>
        <v>0</v>
      </c>
    </row>
    <row r="50" spans="1:17" x14ac:dyDescent="0.4">
      <c r="A50" s="125">
        <f>'Weekly Menus'!B22</f>
        <v>0</v>
      </c>
      <c r="B50" s="103"/>
      <c r="C50" s="44"/>
      <c r="D50" s="44"/>
      <c r="E50" s="44"/>
      <c r="F50" s="44"/>
      <c r="G50" s="44"/>
      <c r="H50" s="120"/>
      <c r="I50" s="120"/>
      <c r="J50" s="121"/>
      <c r="K50" s="121"/>
      <c r="L50" s="121"/>
      <c r="M50" s="121"/>
      <c r="N50" s="122">
        <f>IF(I118+J118+K118+M118&gt;=2,I50+J50+K50+L50+M50,I50+J50+K50+M50)</f>
        <v>0</v>
      </c>
      <c r="O50" s="163">
        <f>IF(I118+J118+K118+M118&lt;2,L50," ")</f>
        <v>0</v>
      </c>
    </row>
    <row r="51" spans="1:17" x14ac:dyDescent="0.4">
      <c r="A51" s="125">
        <f>'Weekly Menus'!B23</f>
        <v>0</v>
      </c>
      <c r="B51" s="103"/>
      <c r="C51" s="44"/>
      <c r="D51" s="44"/>
      <c r="E51" s="44"/>
      <c r="F51" s="44"/>
      <c r="G51" s="44"/>
      <c r="H51" s="120"/>
      <c r="I51" s="120"/>
      <c r="J51" s="121"/>
      <c r="K51" s="121"/>
      <c r="L51" s="121"/>
      <c r="M51" s="121"/>
      <c r="N51" s="122">
        <f>IF(I118+J118+K118+M118&gt;=2,I51+J51+K51+L51+M51,I51+J51+K51+M51)</f>
        <v>0</v>
      </c>
      <c r="O51" s="163">
        <f>IF(I118+J118+K118+M118&lt;2,L51," ")</f>
        <v>0</v>
      </c>
    </row>
    <row r="52" spans="1:17" x14ac:dyDescent="0.4">
      <c r="A52" s="125">
        <f>'Weekly Menus'!B24</f>
        <v>0</v>
      </c>
      <c r="B52" s="103"/>
      <c r="C52" s="44"/>
      <c r="D52" s="44"/>
      <c r="E52" s="44"/>
      <c r="F52" s="44"/>
      <c r="G52" s="44"/>
      <c r="H52" s="120"/>
      <c r="I52" s="120"/>
      <c r="J52" s="121"/>
      <c r="K52" s="121"/>
      <c r="L52" s="121"/>
      <c r="M52" s="121"/>
      <c r="N52" s="122">
        <f>IF(I118+J118+K118+M118&gt;=2,I52+J52+K52+L52+M52,I52+J52+K52+M52)</f>
        <v>0</v>
      </c>
      <c r="O52" s="163">
        <f>IF(I118+J118+K118+M118&lt;2,L52," ")</f>
        <v>0</v>
      </c>
    </row>
    <row r="53" spans="1:17" x14ac:dyDescent="0.4">
      <c r="A53" s="125">
        <f>'Weekly Menus'!B25</f>
        <v>0</v>
      </c>
      <c r="B53" s="103"/>
      <c r="C53" s="44"/>
      <c r="D53" s="44"/>
      <c r="E53" s="44"/>
      <c r="F53" s="44"/>
      <c r="G53" s="44"/>
      <c r="H53" s="120"/>
      <c r="I53" s="120"/>
      <c r="J53" s="121"/>
      <c r="K53" s="121"/>
      <c r="L53" s="121"/>
      <c r="M53" s="121"/>
      <c r="N53" s="122">
        <f>IF(I118+J118+K118+M118&gt;=2,I53+J53+K53+L53+M53,I53+J53+K53+M53)</f>
        <v>0</v>
      </c>
      <c r="O53" s="163">
        <f>IF(I118+J118+K118+M118&lt;2,L53," ")</f>
        <v>0</v>
      </c>
    </row>
    <row r="54" spans="1:17" x14ac:dyDescent="0.4">
      <c r="A54" s="125">
        <f>'Weekly Menus'!B26</f>
        <v>0</v>
      </c>
      <c r="B54" s="103"/>
      <c r="C54" s="44"/>
      <c r="D54" s="44"/>
      <c r="E54" s="44"/>
      <c r="F54" s="44"/>
      <c r="G54" s="44"/>
      <c r="H54" s="120"/>
      <c r="I54" s="120"/>
      <c r="J54" s="121"/>
      <c r="K54" s="121"/>
      <c r="L54" s="121"/>
      <c r="M54" s="121"/>
      <c r="N54" s="122">
        <f>IF(I118+J118+K118+M118&gt;=2,I54+J54+K54+L54+M54,I54+J54+K54+M54)</f>
        <v>0</v>
      </c>
      <c r="O54" s="163">
        <f>IF(I118+J118+K118+M118&lt;2,L54," ")</f>
        <v>0</v>
      </c>
    </row>
    <row r="55" spans="1:17" x14ac:dyDescent="0.4">
      <c r="A55" s="230" t="s">
        <v>16</v>
      </c>
      <c r="B55" s="231"/>
      <c r="C55" s="128"/>
      <c r="D55" s="129">
        <f>SUM(D35:D54)</f>
        <v>0</v>
      </c>
      <c r="E55" s="126">
        <f>SUM(E35:E54,C35:C54)</f>
        <v>0</v>
      </c>
      <c r="F55" s="126">
        <f>SUMIF(F35:F54,"yes",E35:E54)</f>
        <v>0</v>
      </c>
      <c r="G55" s="127">
        <f>SUM(G35:G54,N35:N54)</f>
        <v>0</v>
      </c>
      <c r="H55" s="130">
        <f>SUM(H35:H54)</f>
        <v>0</v>
      </c>
      <c r="I55" s="147">
        <f>SUM(I35:I54)</f>
        <v>0</v>
      </c>
      <c r="J55" s="131">
        <f t="shared" ref="J55:O55" si="3">SUM(J35:J54)</f>
        <v>0</v>
      </c>
      <c r="K55" s="148">
        <f t="shared" si="3"/>
        <v>0</v>
      </c>
      <c r="L55" s="149">
        <f t="shared" si="3"/>
        <v>0</v>
      </c>
      <c r="M55" s="150">
        <f t="shared" si="3"/>
        <v>0</v>
      </c>
      <c r="N55" s="114"/>
      <c r="O55" s="169">
        <f t="shared" si="3"/>
        <v>0</v>
      </c>
    </row>
    <row r="56" spans="1:17" ht="29.15" x14ac:dyDescent="0.4">
      <c r="A56" s="226" t="s">
        <v>14</v>
      </c>
      <c r="B56" s="227"/>
      <c r="C56" s="128"/>
      <c r="D56" s="128"/>
      <c r="E56" s="132" t="s">
        <v>66</v>
      </c>
      <c r="F56" s="133"/>
      <c r="G56" s="132" t="s">
        <v>17</v>
      </c>
      <c r="H56" s="132" t="s">
        <v>17</v>
      </c>
      <c r="I56" s="133"/>
      <c r="J56" s="133"/>
      <c r="K56" s="133"/>
      <c r="L56" s="133"/>
      <c r="M56" s="133"/>
      <c r="N56" s="133"/>
      <c r="O56" s="170"/>
    </row>
    <row r="57" spans="1:17" ht="15" thickBot="1" x14ac:dyDescent="0.45">
      <c r="A57" s="228" t="s">
        <v>12</v>
      </c>
      <c r="B57" s="229"/>
      <c r="C57" s="171"/>
      <c r="D57" s="171"/>
      <c r="E57" s="172" t="str">
        <f t="shared" ref="E57" si="4">IF(E55&gt;=1,"Yes","No")</f>
        <v>No</v>
      </c>
      <c r="F57" s="171"/>
      <c r="G57" s="172" t="str">
        <f>IF(G55&gt;=1,"Yes","No")</f>
        <v>No</v>
      </c>
      <c r="H57" s="172" t="str">
        <f>IF(H55&gt;=1,"Yes","No")</f>
        <v>No</v>
      </c>
      <c r="I57" s="173"/>
      <c r="J57" s="173"/>
      <c r="K57" s="173"/>
      <c r="L57" s="173"/>
      <c r="M57" s="173"/>
      <c r="N57" s="171"/>
      <c r="O57" s="174"/>
    </row>
    <row r="58" spans="1:17" s="13" customFormat="1" ht="15" thickBot="1" x14ac:dyDescent="0.45">
      <c r="A58" s="175"/>
      <c r="B58" s="175"/>
      <c r="C58" s="175"/>
      <c r="D58" s="175"/>
      <c r="E58" s="175"/>
      <c r="F58" s="175"/>
      <c r="G58" s="175"/>
      <c r="H58" s="175"/>
      <c r="I58" s="176"/>
      <c r="J58" s="176"/>
      <c r="K58" s="176"/>
      <c r="L58" s="176"/>
      <c r="M58" s="176"/>
      <c r="N58" s="175"/>
      <c r="O58" s="175"/>
      <c r="P58" s="2"/>
    </row>
    <row r="59" spans="1:17" ht="18.45" x14ac:dyDescent="0.4">
      <c r="A59" s="217" t="s">
        <v>73</v>
      </c>
      <c r="B59" s="218"/>
      <c r="C59" s="218"/>
      <c r="D59" s="218"/>
      <c r="E59" s="218"/>
      <c r="F59" s="218"/>
      <c r="G59" s="218"/>
      <c r="H59" s="218"/>
      <c r="I59" s="218"/>
      <c r="J59" s="218"/>
      <c r="K59" s="218"/>
      <c r="L59" s="218"/>
      <c r="M59" s="218"/>
      <c r="N59" s="218"/>
      <c r="O59" s="219"/>
    </row>
    <row r="60" spans="1:17" x14ac:dyDescent="0.4">
      <c r="A60" s="123" t="s">
        <v>29</v>
      </c>
      <c r="B60" s="124">
        <f>'Weekly Menus'!B4</f>
        <v>0</v>
      </c>
      <c r="C60" s="124"/>
      <c r="D60" s="124"/>
      <c r="E60" s="53"/>
      <c r="F60" s="53"/>
      <c r="G60" s="53"/>
      <c r="H60" s="53"/>
      <c r="I60" s="53"/>
      <c r="J60" s="53"/>
      <c r="K60" s="53"/>
      <c r="L60" s="53"/>
      <c r="M60" s="53"/>
      <c r="N60" s="53"/>
      <c r="O60" s="54"/>
      <c r="P60" s="80"/>
      <c r="Q60" s="80"/>
    </row>
    <row r="61" spans="1:17" ht="15" thickBot="1" x14ac:dyDescent="0.45">
      <c r="A61" s="192"/>
      <c r="B61" s="193"/>
      <c r="C61" s="193"/>
      <c r="D61" s="193"/>
      <c r="E61" s="193"/>
      <c r="F61" s="193"/>
      <c r="G61" s="193"/>
      <c r="H61" s="193"/>
      <c r="I61" s="193"/>
      <c r="J61" s="193"/>
      <c r="K61" s="193"/>
      <c r="L61" s="193"/>
      <c r="M61" s="193"/>
      <c r="N61" s="193"/>
      <c r="O61" s="194"/>
      <c r="P61" s="80"/>
      <c r="Q61" s="80"/>
    </row>
    <row r="62" spans="1:17" ht="18.45" x14ac:dyDescent="0.5">
      <c r="A62" s="232" t="s">
        <v>8</v>
      </c>
      <c r="B62" s="233"/>
      <c r="C62" s="233"/>
      <c r="D62" s="233"/>
      <c r="E62" s="233"/>
      <c r="F62" s="233"/>
      <c r="G62" s="233"/>
      <c r="H62" s="233"/>
      <c r="I62" s="233"/>
      <c r="J62" s="233"/>
      <c r="K62" s="233"/>
      <c r="L62" s="233"/>
      <c r="M62" s="233"/>
      <c r="N62" s="233"/>
      <c r="O62" s="234"/>
    </row>
    <row r="63" spans="1:17" ht="45" customHeight="1" x14ac:dyDescent="0.4">
      <c r="A63" s="5" t="s">
        <v>11</v>
      </c>
      <c r="B63" s="4" t="s">
        <v>65</v>
      </c>
      <c r="C63" s="151" t="s">
        <v>70</v>
      </c>
      <c r="D63" s="151" t="s">
        <v>57</v>
      </c>
      <c r="E63" s="152" t="s">
        <v>67</v>
      </c>
      <c r="F63" s="207" t="s">
        <v>81</v>
      </c>
      <c r="G63" s="153" t="s">
        <v>2</v>
      </c>
      <c r="H63" s="154" t="s">
        <v>64</v>
      </c>
      <c r="I63" s="155" t="s">
        <v>32</v>
      </c>
      <c r="J63" s="156" t="s">
        <v>68</v>
      </c>
      <c r="K63" s="157" t="s">
        <v>69</v>
      </c>
      <c r="L63" s="158" t="s">
        <v>71</v>
      </c>
      <c r="M63" s="159" t="s">
        <v>5</v>
      </c>
      <c r="N63" s="160" t="s">
        <v>58</v>
      </c>
      <c r="O63" s="162" t="s">
        <v>59</v>
      </c>
    </row>
    <row r="64" spans="1:17" x14ac:dyDescent="0.4">
      <c r="A64" s="125">
        <f>'Weekly Menus'!C7</f>
        <v>0</v>
      </c>
      <c r="B64" s="101"/>
      <c r="C64" s="44"/>
      <c r="D64" s="44"/>
      <c r="E64" s="44"/>
      <c r="F64" s="44"/>
      <c r="G64" s="44"/>
      <c r="H64" s="120"/>
      <c r="I64" s="120"/>
      <c r="J64" s="121"/>
      <c r="K64" s="121"/>
      <c r="L64" s="121"/>
      <c r="M64" s="121"/>
      <c r="N64" s="122">
        <f>IF(I118+J118+K118+M118&gt;=2,I64+J64+K64+L64+M64,I64+J64+K64+M64)</f>
        <v>0</v>
      </c>
      <c r="O64" s="163">
        <f>IF(I118+J118+K118+M118&lt;2,L64," ")</f>
        <v>0</v>
      </c>
    </row>
    <row r="65" spans="1:15" x14ac:dyDescent="0.4">
      <c r="A65" s="125">
        <f>'Weekly Menus'!C8</f>
        <v>0</v>
      </c>
      <c r="B65" s="101"/>
      <c r="C65" s="44"/>
      <c r="D65" s="44"/>
      <c r="E65" s="44"/>
      <c r="F65" s="44"/>
      <c r="G65" s="44"/>
      <c r="H65" s="120"/>
      <c r="I65" s="120"/>
      <c r="J65" s="121"/>
      <c r="K65" s="121"/>
      <c r="L65" s="121"/>
      <c r="M65" s="121"/>
      <c r="N65" s="122">
        <f>IF(I118+J118+K118+M118&gt;=2,I65+J65+K65+L65+M65,I65+J65+K65+M65)</f>
        <v>0</v>
      </c>
      <c r="O65" s="163">
        <f>IF(I118+J118+K118+M118&lt;2,L65," ")</f>
        <v>0</v>
      </c>
    </row>
    <row r="66" spans="1:15" x14ac:dyDescent="0.4">
      <c r="A66" s="125">
        <f>'Weekly Menus'!C9</f>
        <v>0</v>
      </c>
      <c r="B66" s="101"/>
      <c r="C66" s="44"/>
      <c r="D66" s="44"/>
      <c r="E66" s="44"/>
      <c r="F66" s="44"/>
      <c r="G66" s="44"/>
      <c r="H66" s="120"/>
      <c r="I66" s="120"/>
      <c r="J66" s="121"/>
      <c r="K66" s="121"/>
      <c r="L66" s="121"/>
      <c r="M66" s="121"/>
      <c r="N66" s="122">
        <f>IF(I118+J118+K118+M118&gt;=2,I66+J66+K66+L66+M66,I66+J66+K66+M66)</f>
        <v>0</v>
      </c>
      <c r="O66" s="163">
        <f>IF(I118+J118+K118+M118&lt;2,L66," ")</f>
        <v>0</v>
      </c>
    </row>
    <row r="67" spans="1:15" x14ac:dyDescent="0.4">
      <c r="A67" s="125">
        <f>'Weekly Menus'!C10</f>
        <v>0</v>
      </c>
      <c r="B67" s="101"/>
      <c r="C67" s="44"/>
      <c r="D67" s="44"/>
      <c r="E67" s="44"/>
      <c r="F67" s="44"/>
      <c r="G67" s="44"/>
      <c r="H67" s="120"/>
      <c r="I67" s="120"/>
      <c r="J67" s="121"/>
      <c r="K67" s="121"/>
      <c r="L67" s="121"/>
      <c r="M67" s="121"/>
      <c r="N67" s="122">
        <f>IF(I118+J118+K118+M118&gt;=2,I67+J67+K67+L67+M67,I67+J67+K67+M67)</f>
        <v>0</v>
      </c>
      <c r="O67" s="163">
        <f>IF(I118+J118+K118+M118&lt;2,L67," ")</f>
        <v>0</v>
      </c>
    </row>
    <row r="68" spans="1:15" x14ac:dyDescent="0.4">
      <c r="A68" s="125">
        <f>'Weekly Menus'!C11</f>
        <v>0</v>
      </c>
      <c r="B68" s="101"/>
      <c r="C68" s="44"/>
      <c r="D68" s="44"/>
      <c r="E68" s="44"/>
      <c r="F68" s="44"/>
      <c r="G68" s="44"/>
      <c r="H68" s="120"/>
      <c r="I68" s="120"/>
      <c r="J68" s="121"/>
      <c r="K68" s="121"/>
      <c r="L68" s="121"/>
      <c r="M68" s="121"/>
      <c r="N68" s="122">
        <f>IF(I118+J118+K118+M118&gt;=2,I68+J68+K68+L68+M68,I68+J68+K68+M68)</f>
        <v>0</v>
      </c>
      <c r="O68" s="163">
        <f>IF(I118+J118+K118+M118&lt;2,L68," ")</f>
        <v>0</v>
      </c>
    </row>
    <row r="69" spans="1:15" x14ac:dyDescent="0.4">
      <c r="A69" s="125">
        <f>'Weekly Menus'!C12</f>
        <v>0</v>
      </c>
      <c r="B69" s="101"/>
      <c r="C69" s="44"/>
      <c r="D69" s="44"/>
      <c r="E69" s="44"/>
      <c r="F69" s="44"/>
      <c r="G69" s="44"/>
      <c r="H69" s="120"/>
      <c r="I69" s="120"/>
      <c r="J69" s="121"/>
      <c r="K69" s="121"/>
      <c r="L69" s="121"/>
      <c r="M69" s="121"/>
      <c r="N69" s="122">
        <f>IF(I118+J118+K118+M118&gt;=2,I69+J69+K69+L69+M69,I69+J69+K69+M69)</f>
        <v>0</v>
      </c>
      <c r="O69" s="163">
        <f>IF(I118+J118+K118+M118&lt;2,L69," ")</f>
        <v>0</v>
      </c>
    </row>
    <row r="70" spans="1:15" x14ac:dyDescent="0.4">
      <c r="A70" s="125">
        <f>'Weekly Menus'!C13</f>
        <v>0</v>
      </c>
      <c r="B70" s="102"/>
      <c r="C70" s="44"/>
      <c r="D70" s="44"/>
      <c r="E70" s="44"/>
      <c r="F70" s="44"/>
      <c r="G70" s="44"/>
      <c r="H70" s="120"/>
      <c r="I70" s="120"/>
      <c r="J70" s="121"/>
      <c r="K70" s="121"/>
      <c r="L70" s="121"/>
      <c r="M70" s="121"/>
      <c r="N70" s="122">
        <f>IF(I118+J118+K118+M118&gt;=2,I70+J70+K70+L70+M70,I70+J70+K70+M70)</f>
        <v>0</v>
      </c>
      <c r="O70" s="163">
        <f>IF(I118+J118+K118+M118&lt;2,L70," ")</f>
        <v>0</v>
      </c>
    </row>
    <row r="71" spans="1:15" x14ac:dyDescent="0.4">
      <c r="A71" s="125">
        <f>'Weekly Menus'!C14</f>
        <v>0</v>
      </c>
      <c r="B71" s="101"/>
      <c r="C71" s="44"/>
      <c r="D71" s="44"/>
      <c r="E71" s="44"/>
      <c r="F71" s="44"/>
      <c r="G71" s="44"/>
      <c r="H71" s="120"/>
      <c r="I71" s="120"/>
      <c r="J71" s="121"/>
      <c r="K71" s="121"/>
      <c r="L71" s="121"/>
      <c r="M71" s="121"/>
      <c r="N71" s="122">
        <f>IF(I118+J118+K118+M118&gt;=2,I71+J71+K71+L71+M71,I71+J71+K71+M71)</f>
        <v>0</v>
      </c>
      <c r="O71" s="163">
        <f>IF(I118+J118+K118+M118&lt;2,L71," ")</f>
        <v>0</v>
      </c>
    </row>
    <row r="72" spans="1:15" x14ac:dyDescent="0.4">
      <c r="A72" s="125">
        <f>'Weekly Menus'!C15</f>
        <v>0</v>
      </c>
      <c r="B72" s="101"/>
      <c r="C72" s="44"/>
      <c r="D72" s="44"/>
      <c r="E72" s="44"/>
      <c r="F72" s="44"/>
      <c r="G72" s="44"/>
      <c r="H72" s="120"/>
      <c r="I72" s="120"/>
      <c r="J72" s="121"/>
      <c r="K72" s="121"/>
      <c r="L72" s="121"/>
      <c r="M72" s="121"/>
      <c r="N72" s="122">
        <f>IF(I118+J118+K118+M118&gt;=2,I72+J72+K72+L72+M72,I72+J72+K72+M72)</f>
        <v>0</v>
      </c>
      <c r="O72" s="163">
        <f>IF(I118+J118+K118+M118&lt;2,L72," ")</f>
        <v>0</v>
      </c>
    </row>
    <row r="73" spans="1:15" x14ac:dyDescent="0.4">
      <c r="A73" s="125">
        <f>'Weekly Menus'!C16</f>
        <v>0</v>
      </c>
      <c r="B73" s="101"/>
      <c r="C73" s="44"/>
      <c r="D73" s="44"/>
      <c r="E73" s="44"/>
      <c r="F73" s="44"/>
      <c r="G73" s="44"/>
      <c r="H73" s="120"/>
      <c r="I73" s="120"/>
      <c r="J73" s="121"/>
      <c r="K73" s="121"/>
      <c r="L73" s="121"/>
      <c r="M73" s="121"/>
      <c r="N73" s="122">
        <f>IF(I118+J118+K118+M118&gt;=2,I73+J73+K73+L73+M73,I73+J73+K73+M73)</f>
        <v>0</v>
      </c>
      <c r="O73" s="163">
        <f>IF(I118+J118+K118+M118&lt;2,L73," ")</f>
        <v>0</v>
      </c>
    </row>
    <row r="74" spans="1:15" x14ac:dyDescent="0.4">
      <c r="A74" s="125">
        <f>'Weekly Menus'!C17</f>
        <v>0</v>
      </c>
      <c r="B74" s="103"/>
      <c r="C74" s="44"/>
      <c r="D74" s="44"/>
      <c r="E74" s="44"/>
      <c r="F74" s="44"/>
      <c r="G74" s="44"/>
      <c r="H74" s="120"/>
      <c r="I74" s="120"/>
      <c r="J74" s="121"/>
      <c r="K74" s="121"/>
      <c r="L74" s="121"/>
      <c r="M74" s="121"/>
      <c r="N74" s="122">
        <f>IF(I118+J118+K118+M118&gt;=2,I74+J74+K74+L74+M74,I74+J74+K74+M74)</f>
        <v>0</v>
      </c>
      <c r="O74" s="163">
        <f>IF(I118+J118+K118+M118&lt;2,L74," ")</f>
        <v>0</v>
      </c>
    </row>
    <row r="75" spans="1:15" x14ac:dyDescent="0.4">
      <c r="A75" s="125">
        <f>'Weekly Menus'!C18</f>
        <v>0</v>
      </c>
      <c r="B75" s="103"/>
      <c r="C75" s="44"/>
      <c r="D75" s="44"/>
      <c r="E75" s="44"/>
      <c r="F75" s="44"/>
      <c r="G75" s="44"/>
      <c r="H75" s="120"/>
      <c r="I75" s="120"/>
      <c r="J75" s="121"/>
      <c r="K75" s="121"/>
      <c r="L75" s="121"/>
      <c r="M75" s="121"/>
      <c r="N75" s="122">
        <f>IF(I118+J118+K118+M118&gt;=2,I75+J75+K75+L75+M75,I75+J75+K75+M75)</f>
        <v>0</v>
      </c>
      <c r="O75" s="163">
        <f>IF(I118+J118+K118+M118&lt;2,L75," ")</f>
        <v>0</v>
      </c>
    </row>
    <row r="76" spans="1:15" x14ac:dyDescent="0.4">
      <c r="A76" s="125">
        <f>'Weekly Menus'!C19</f>
        <v>0</v>
      </c>
      <c r="B76" s="103"/>
      <c r="C76" s="44"/>
      <c r="D76" s="44"/>
      <c r="E76" s="44"/>
      <c r="F76" s="44"/>
      <c r="G76" s="44"/>
      <c r="H76" s="120"/>
      <c r="I76" s="120"/>
      <c r="J76" s="121"/>
      <c r="K76" s="121"/>
      <c r="L76" s="121"/>
      <c r="M76" s="121"/>
      <c r="N76" s="122">
        <f>IF(I118+J118+K118+M118&gt;=2,I76+J76+K76+L76+M76,I76+J76+K76+M76)</f>
        <v>0</v>
      </c>
      <c r="O76" s="163">
        <f>IF(I118+J118+K118+M118&lt;2,L76," ")</f>
        <v>0</v>
      </c>
    </row>
    <row r="77" spans="1:15" x14ac:dyDescent="0.4">
      <c r="A77" s="125">
        <f>'Weekly Menus'!C20</f>
        <v>0</v>
      </c>
      <c r="B77" s="103"/>
      <c r="C77" s="44"/>
      <c r="D77" s="44"/>
      <c r="E77" s="44"/>
      <c r="F77" s="44"/>
      <c r="G77" s="44"/>
      <c r="H77" s="120"/>
      <c r="I77" s="120"/>
      <c r="J77" s="121"/>
      <c r="K77" s="121"/>
      <c r="L77" s="121"/>
      <c r="M77" s="121"/>
      <c r="N77" s="122">
        <f>IF(I118+J118+K118+M118&gt;=2,I77+J77+K77+L77+M77,I77+J77+K77+M77)</f>
        <v>0</v>
      </c>
      <c r="O77" s="163">
        <f>IF(I118+J118+K118+M118&lt;2,L77," ")</f>
        <v>0</v>
      </c>
    </row>
    <row r="78" spans="1:15" x14ac:dyDescent="0.4">
      <c r="A78" s="125">
        <f>'Weekly Menus'!C21</f>
        <v>0</v>
      </c>
      <c r="B78" s="103"/>
      <c r="C78" s="44"/>
      <c r="D78" s="44"/>
      <c r="E78" s="44"/>
      <c r="F78" s="44"/>
      <c r="G78" s="44"/>
      <c r="H78" s="120"/>
      <c r="I78" s="120"/>
      <c r="J78" s="121"/>
      <c r="K78" s="121"/>
      <c r="L78" s="121"/>
      <c r="M78" s="121"/>
      <c r="N78" s="122">
        <f>IF(I118+J118+K118+M118&gt;=2,I78+J78+K78+L78+M78,I78+J78+K78+M78)</f>
        <v>0</v>
      </c>
      <c r="O78" s="163">
        <f>IF(I118+J118+K118+M118&lt;2,L78," ")</f>
        <v>0</v>
      </c>
    </row>
    <row r="79" spans="1:15" x14ac:dyDescent="0.4">
      <c r="A79" s="125">
        <f>'Weekly Menus'!C22</f>
        <v>0</v>
      </c>
      <c r="B79" s="103"/>
      <c r="C79" s="44"/>
      <c r="D79" s="44"/>
      <c r="E79" s="44"/>
      <c r="F79" s="44"/>
      <c r="G79" s="44"/>
      <c r="H79" s="120"/>
      <c r="I79" s="120"/>
      <c r="J79" s="121"/>
      <c r="K79" s="121"/>
      <c r="L79" s="121"/>
      <c r="M79" s="121"/>
      <c r="N79" s="122">
        <f>IF(I118+J118+K118+M118&gt;=2,I79+J79+K79+L79+M79,I79+J79+K79+M79)</f>
        <v>0</v>
      </c>
      <c r="O79" s="163">
        <f>IF(I118+J118+K118+M118&lt;2,L79," ")</f>
        <v>0</v>
      </c>
    </row>
    <row r="80" spans="1:15" x14ac:dyDescent="0.4">
      <c r="A80" s="125">
        <f>'Weekly Menus'!C23</f>
        <v>0</v>
      </c>
      <c r="B80" s="103"/>
      <c r="C80" s="44"/>
      <c r="D80" s="44"/>
      <c r="E80" s="44"/>
      <c r="F80" s="44"/>
      <c r="G80" s="44"/>
      <c r="H80" s="120"/>
      <c r="I80" s="120"/>
      <c r="J80" s="121"/>
      <c r="K80" s="121"/>
      <c r="L80" s="121"/>
      <c r="M80" s="121"/>
      <c r="N80" s="122">
        <f>IF(I118+J118+K118+M118&gt;=2,I80+J80+K80+L80+M80,I80+J80+K80+M80)</f>
        <v>0</v>
      </c>
      <c r="O80" s="163">
        <f>IF(I118+J118+K118+M118&lt;2,L80," ")</f>
        <v>0</v>
      </c>
    </row>
    <row r="81" spans="1:17" x14ac:dyDescent="0.4">
      <c r="A81" s="125">
        <f>'Weekly Menus'!C24</f>
        <v>0</v>
      </c>
      <c r="B81" s="103"/>
      <c r="C81" s="44"/>
      <c r="D81" s="44"/>
      <c r="E81" s="44"/>
      <c r="F81" s="44"/>
      <c r="G81" s="44"/>
      <c r="H81" s="120"/>
      <c r="I81" s="120"/>
      <c r="J81" s="121"/>
      <c r="K81" s="121"/>
      <c r="L81" s="121"/>
      <c r="M81" s="121"/>
      <c r="N81" s="122">
        <f>IF(I118+J118+K118+M118&gt;=2,I81+J81+K81+L81+M81,I81+J81+K81+M81)</f>
        <v>0</v>
      </c>
      <c r="O81" s="163">
        <f>IF(I118+J118+K118+M118&lt;2,L81," ")</f>
        <v>0</v>
      </c>
    </row>
    <row r="82" spans="1:17" x14ac:dyDescent="0.4">
      <c r="A82" s="125">
        <f>'Weekly Menus'!C25</f>
        <v>0</v>
      </c>
      <c r="B82" s="103"/>
      <c r="C82" s="44"/>
      <c r="D82" s="44"/>
      <c r="E82" s="44"/>
      <c r="F82" s="44"/>
      <c r="G82" s="44"/>
      <c r="H82" s="120"/>
      <c r="I82" s="120"/>
      <c r="J82" s="121"/>
      <c r="K82" s="121"/>
      <c r="L82" s="121"/>
      <c r="M82" s="121"/>
      <c r="N82" s="122">
        <f>IF(I118+J118+K118+M118&gt;=2,I82+J82+K82+L82+M82,I82+J82+K82+M82)</f>
        <v>0</v>
      </c>
      <c r="O82" s="163">
        <f>IF(I118+J118+K118+M118&lt;2,L82," ")</f>
        <v>0</v>
      </c>
    </row>
    <row r="83" spans="1:17" x14ac:dyDescent="0.4">
      <c r="A83" s="125">
        <f>'Weekly Menus'!C26</f>
        <v>0</v>
      </c>
      <c r="B83" s="103"/>
      <c r="C83" s="44"/>
      <c r="D83" s="44"/>
      <c r="E83" s="44"/>
      <c r="F83" s="44"/>
      <c r="G83" s="44"/>
      <c r="H83" s="120"/>
      <c r="I83" s="120"/>
      <c r="J83" s="121"/>
      <c r="K83" s="121"/>
      <c r="L83" s="121"/>
      <c r="M83" s="121"/>
      <c r="N83" s="122">
        <f>IF(I118+J118+K118+M118&gt;=2,I83+J83+K83+L83+M83,I83+J83+K83+M83)</f>
        <v>0</v>
      </c>
      <c r="O83" s="163">
        <f>IF(I118+J118+K118+M118&lt;2,L83," ")</f>
        <v>0</v>
      </c>
    </row>
    <row r="84" spans="1:17" x14ac:dyDescent="0.4">
      <c r="A84" s="230" t="s">
        <v>16</v>
      </c>
      <c r="B84" s="231"/>
      <c r="C84" s="128"/>
      <c r="D84" s="129">
        <f>SUM(D64:D83)</f>
        <v>0</v>
      </c>
      <c r="E84" s="126">
        <f>SUM(E64:E83,C64:C83)</f>
        <v>0</v>
      </c>
      <c r="F84" s="126">
        <f>SUMIF(F64:F83,"yes",E64:E83)</f>
        <v>0</v>
      </c>
      <c r="G84" s="127">
        <f>SUM(G64:G83,N64:N83)</f>
        <v>0</v>
      </c>
      <c r="H84" s="130">
        <f>SUM(H64:H83)</f>
        <v>0</v>
      </c>
      <c r="I84" s="147">
        <f>SUM(I64:I83)</f>
        <v>0</v>
      </c>
      <c r="J84" s="131">
        <f t="shared" ref="J84:O84" si="5">SUM(J64:J83)</f>
        <v>0</v>
      </c>
      <c r="K84" s="148">
        <f t="shared" si="5"/>
        <v>0</v>
      </c>
      <c r="L84" s="149">
        <f t="shared" si="5"/>
        <v>0</v>
      </c>
      <c r="M84" s="150">
        <f t="shared" si="5"/>
        <v>0</v>
      </c>
      <c r="N84" s="114"/>
      <c r="O84" s="169">
        <f t="shared" si="5"/>
        <v>0</v>
      </c>
    </row>
    <row r="85" spans="1:17" ht="29.15" x14ac:dyDescent="0.4">
      <c r="A85" s="226" t="s">
        <v>14</v>
      </c>
      <c r="B85" s="227"/>
      <c r="C85" s="128"/>
      <c r="D85" s="128"/>
      <c r="E85" s="132" t="s">
        <v>66</v>
      </c>
      <c r="F85" s="133"/>
      <c r="G85" s="132" t="s">
        <v>17</v>
      </c>
      <c r="H85" s="132" t="s">
        <v>17</v>
      </c>
      <c r="I85" s="133"/>
      <c r="J85" s="133"/>
      <c r="K85" s="133"/>
      <c r="L85" s="133"/>
      <c r="M85" s="133"/>
      <c r="N85" s="133"/>
      <c r="O85" s="170"/>
    </row>
    <row r="86" spans="1:17" ht="15" thickBot="1" x14ac:dyDescent="0.45">
      <c r="A86" s="228" t="s">
        <v>12</v>
      </c>
      <c r="B86" s="229"/>
      <c r="C86" s="171"/>
      <c r="D86" s="171"/>
      <c r="E86" s="172" t="str">
        <f t="shared" ref="E86" si="6">IF(E84&gt;=1,"Yes","No")</f>
        <v>No</v>
      </c>
      <c r="F86" s="171"/>
      <c r="G86" s="172" t="str">
        <f>IF(G84&gt;=1,"Yes","No")</f>
        <v>No</v>
      </c>
      <c r="H86" s="172" t="str">
        <f>IF(H84&gt;=1,"Yes","No")</f>
        <v>No</v>
      </c>
      <c r="I86" s="173"/>
      <c r="J86" s="173"/>
      <c r="K86" s="173"/>
      <c r="L86" s="173"/>
      <c r="M86" s="173"/>
      <c r="N86" s="171"/>
      <c r="O86" s="174"/>
    </row>
    <row r="87" spans="1:17" s="13" customFormat="1" ht="15" thickBot="1" x14ac:dyDescent="0.45">
      <c r="A87" s="175"/>
      <c r="B87" s="175"/>
      <c r="C87" s="175"/>
      <c r="D87" s="175"/>
      <c r="E87" s="175"/>
      <c r="F87" s="175"/>
      <c r="G87" s="175"/>
      <c r="H87" s="175"/>
      <c r="I87" s="176"/>
      <c r="J87" s="176"/>
      <c r="K87" s="176"/>
      <c r="L87" s="176"/>
      <c r="M87" s="176"/>
      <c r="N87" s="175"/>
      <c r="O87" s="175"/>
      <c r="P87" s="2"/>
    </row>
    <row r="88" spans="1:17" ht="18.45" x14ac:dyDescent="0.4">
      <c r="A88" s="217" t="s">
        <v>73</v>
      </c>
      <c r="B88" s="218"/>
      <c r="C88" s="218"/>
      <c r="D88" s="218"/>
      <c r="E88" s="218"/>
      <c r="F88" s="218"/>
      <c r="G88" s="218"/>
      <c r="H88" s="218"/>
      <c r="I88" s="218"/>
      <c r="J88" s="218"/>
      <c r="K88" s="218"/>
      <c r="L88" s="218"/>
      <c r="M88" s="218"/>
      <c r="N88" s="218"/>
      <c r="O88" s="219"/>
    </row>
    <row r="89" spans="1:17" x14ac:dyDescent="0.4">
      <c r="A89" s="123" t="s">
        <v>29</v>
      </c>
      <c r="B89" s="124">
        <f>'Weekly Menus'!B4</f>
        <v>0</v>
      </c>
      <c r="C89" s="124"/>
      <c r="D89" s="124"/>
      <c r="E89" s="53"/>
      <c r="F89" s="53"/>
      <c r="G89" s="53"/>
      <c r="H89" s="53"/>
      <c r="I89" s="53"/>
      <c r="J89" s="53"/>
      <c r="K89" s="53"/>
      <c r="L89" s="53"/>
      <c r="M89" s="53"/>
      <c r="N89" s="53"/>
      <c r="O89" s="54"/>
      <c r="P89" s="80"/>
      <c r="Q89" s="80"/>
    </row>
    <row r="90" spans="1:17" ht="15" thickBot="1" x14ac:dyDescent="0.45">
      <c r="A90" s="192"/>
      <c r="B90" s="193"/>
      <c r="C90" s="193"/>
      <c r="D90" s="193"/>
      <c r="E90" s="193"/>
      <c r="F90" s="193"/>
      <c r="G90" s="193"/>
      <c r="H90" s="193"/>
      <c r="I90" s="193"/>
      <c r="J90" s="193"/>
      <c r="K90" s="193"/>
      <c r="L90" s="193"/>
      <c r="M90" s="193"/>
      <c r="N90" s="193"/>
      <c r="O90" s="194"/>
      <c r="P90" s="80"/>
      <c r="Q90" s="80"/>
    </row>
    <row r="91" spans="1:17" ht="18.45" x14ac:dyDescent="0.5">
      <c r="A91" s="232" t="s">
        <v>9</v>
      </c>
      <c r="B91" s="233"/>
      <c r="C91" s="233"/>
      <c r="D91" s="233"/>
      <c r="E91" s="233"/>
      <c r="F91" s="233"/>
      <c r="G91" s="233"/>
      <c r="H91" s="233"/>
      <c r="I91" s="233"/>
      <c r="J91" s="233"/>
      <c r="K91" s="233"/>
      <c r="L91" s="233"/>
      <c r="M91" s="233"/>
      <c r="N91" s="233"/>
      <c r="O91" s="234"/>
    </row>
    <row r="92" spans="1:17" ht="45" customHeight="1" x14ac:dyDescent="0.4">
      <c r="A92" s="5" t="s">
        <v>11</v>
      </c>
      <c r="B92" s="4" t="s">
        <v>65</v>
      </c>
      <c r="C92" s="151" t="s">
        <v>70</v>
      </c>
      <c r="D92" s="151" t="s">
        <v>57</v>
      </c>
      <c r="E92" s="152" t="s">
        <v>67</v>
      </c>
      <c r="F92" s="207" t="s">
        <v>81</v>
      </c>
      <c r="G92" s="153" t="s">
        <v>2</v>
      </c>
      <c r="H92" s="154" t="s">
        <v>64</v>
      </c>
      <c r="I92" s="155" t="s">
        <v>32</v>
      </c>
      <c r="J92" s="156" t="s">
        <v>68</v>
      </c>
      <c r="K92" s="157" t="s">
        <v>69</v>
      </c>
      <c r="L92" s="158" t="s">
        <v>71</v>
      </c>
      <c r="M92" s="159" t="s">
        <v>5</v>
      </c>
      <c r="N92" s="160" t="s">
        <v>58</v>
      </c>
      <c r="O92" s="162" t="s">
        <v>59</v>
      </c>
    </row>
    <row r="93" spans="1:17" x14ac:dyDescent="0.4">
      <c r="A93" s="125">
        <f>'Weekly Menus'!D7</f>
        <v>0</v>
      </c>
      <c r="B93" s="101"/>
      <c r="C93" s="44"/>
      <c r="D93" s="44"/>
      <c r="E93" s="44"/>
      <c r="F93" s="44"/>
      <c r="G93" s="44"/>
      <c r="H93" s="120"/>
      <c r="I93" s="120"/>
      <c r="J93" s="121"/>
      <c r="K93" s="121"/>
      <c r="L93" s="121"/>
      <c r="M93" s="121"/>
      <c r="N93" s="122">
        <f>IF(I118+J118+K118+M118&gt;=2,I93+J93+K93+L93+M93,I93+J93+K93+M93)</f>
        <v>0</v>
      </c>
      <c r="O93" s="163">
        <f>IF(I118+J118+K118+M118&lt;2,L93," ")</f>
        <v>0</v>
      </c>
    </row>
    <row r="94" spans="1:17" x14ac:dyDescent="0.4">
      <c r="A94" s="125">
        <f>'Weekly Menus'!D8</f>
        <v>0</v>
      </c>
      <c r="B94" s="101"/>
      <c r="C94" s="44"/>
      <c r="D94" s="44"/>
      <c r="E94" s="44"/>
      <c r="F94" s="44"/>
      <c r="G94" s="44"/>
      <c r="H94" s="120"/>
      <c r="I94" s="120"/>
      <c r="J94" s="121"/>
      <c r="K94" s="121"/>
      <c r="L94" s="121"/>
      <c r="M94" s="121"/>
      <c r="N94" s="122">
        <f>IF(I118+J118+K118+M118&gt;=2,I94+J94+K94+L94+M94,I94+J94+K94+M94)</f>
        <v>0</v>
      </c>
      <c r="O94" s="163">
        <f>IF(I118+J118+K118+M118&lt;2,L94," ")</f>
        <v>0</v>
      </c>
    </row>
    <row r="95" spans="1:17" x14ac:dyDescent="0.4">
      <c r="A95" s="125">
        <f>'Weekly Menus'!D9</f>
        <v>0</v>
      </c>
      <c r="B95" s="101"/>
      <c r="C95" s="44"/>
      <c r="D95" s="44"/>
      <c r="E95" s="44"/>
      <c r="F95" s="44"/>
      <c r="G95" s="44"/>
      <c r="H95" s="120"/>
      <c r="I95" s="120"/>
      <c r="J95" s="121"/>
      <c r="K95" s="121"/>
      <c r="L95" s="121"/>
      <c r="M95" s="121"/>
      <c r="N95" s="122">
        <f>IF(I118+J118+K118+M118&gt;=2,I95+J95+K95+L95+M95,I95+J95+K95+M95)</f>
        <v>0</v>
      </c>
      <c r="O95" s="163">
        <f>IF(I118+J118+K118+M118&lt;2,L95," ")</f>
        <v>0</v>
      </c>
    </row>
    <row r="96" spans="1:17" x14ac:dyDescent="0.4">
      <c r="A96" s="125">
        <f>'Weekly Menus'!D10</f>
        <v>0</v>
      </c>
      <c r="B96" s="101"/>
      <c r="C96" s="44"/>
      <c r="D96" s="44"/>
      <c r="E96" s="44"/>
      <c r="F96" s="44"/>
      <c r="G96" s="44"/>
      <c r="H96" s="120"/>
      <c r="I96" s="120"/>
      <c r="J96" s="121"/>
      <c r="K96" s="121"/>
      <c r="L96" s="121"/>
      <c r="M96" s="121"/>
      <c r="N96" s="122">
        <f>IF(I118+J118+K118+M118&gt;=2,I96+J96+K96+L96+M96,I96+J96+K96+M96)</f>
        <v>0</v>
      </c>
      <c r="O96" s="163">
        <f>IF(I118+J118+K118+M118&lt;2,L96," ")</f>
        <v>0</v>
      </c>
    </row>
    <row r="97" spans="1:15" x14ac:dyDescent="0.4">
      <c r="A97" s="125">
        <f>'Weekly Menus'!D11</f>
        <v>0</v>
      </c>
      <c r="B97" s="101"/>
      <c r="C97" s="44"/>
      <c r="D97" s="44"/>
      <c r="E97" s="44"/>
      <c r="F97" s="44"/>
      <c r="G97" s="44"/>
      <c r="H97" s="120"/>
      <c r="I97" s="120"/>
      <c r="J97" s="121"/>
      <c r="K97" s="121"/>
      <c r="L97" s="121"/>
      <c r="M97" s="121"/>
      <c r="N97" s="122">
        <f>IF(I118+J118+K118+M118&gt;=2,I97+J97+K97+L97+M97,I97+J97+K97+M97)</f>
        <v>0</v>
      </c>
      <c r="O97" s="163">
        <f>IF(I118+J118+K118+M118&lt;2,L97," ")</f>
        <v>0</v>
      </c>
    </row>
    <row r="98" spans="1:15" x14ac:dyDescent="0.4">
      <c r="A98" s="125">
        <f>'Weekly Menus'!D12</f>
        <v>0</v>
      </c>
      <c r="B98" s="101"/>
      <c r="C98" s="44"/>
      <c r="D98" s="44"/>
      <c r="E98" s="44"/>
      <c r="F98" s="44"/>
      <c r="G98" s="44"/>
      <c r="H98" s="120"/>
      <c r="I98" s="120"/>
      <c r="J98" s="121"/>
      <c r="K98" s="121"/>
      <c r="L98" s="121"/>
      <c r="M98" s="121"/>
      <c r="N98" s="122">
        <f>IF(I118+J118+K118+M118&gt;=2,I98+J98+K98+L98+M98,I98+J98+K98+M98)</f>
        <v>0</v>
      </c>
      <c r="O98" s="163">
        <f>IF(I118+J118+K118+M118&lt;2,L98," ")</f>
        <v>0</v>
      </c>
    </row>
    <row r="99" spans="1:15" x14ac:dyDescent="0.4">
      <c r="A99" s="125">
        <f>'Weekly Menus'!D13</f>
        <v>0</v>
      </c>
      <c r="B99" s="102"/>
      <c r="C99" s="44"/>
      <c r="D99" s="44"/>
      <c r="E99" s="44"/>
      <c r="F99" s="44"/>
      <c r="G99" s="44"/>
      <c r="H99" s="120"/>
      <c r="I99" s="120"/>
      <c r="J99" s="121"/>
      <c r="K99" s="121"/>
      <c r="L99" s="121"/>
      <c r="M99" s="121"/>
      <c r="N99" s="122">
        <f>IF(I118+J118+K118+M118&gt;=2,I99+J99+K99+L99+M99,I99+J99+K99+M99)</f>
        <v>0</v>
      </c>
      <c r="O99" s="163">
        <f>IF(I118+J118+K118+M118&lt;2,L99," ")</f>
        <v>0</v>
      </c>
    </row>
    <row r="100" spans="1:15" x14ac:dyDescent="0.4">
      <c r="A100" s="125">
        <f>'Weekly Menus'!D14</f>
        <v>0</v>
      </c>
      <c r="B100" s="101"/>
      <c r="C100" s="44"/>
      <c r="D100" s="44"/>
      <c r="E100" s="44"/>
      <c r="F100" s="44"/>
      <c r="G100" s="44"/>
      <c r="H100" s="120"/>
      <c r="I100" s="120"/>
      <c r="J100" s="121"/>
      <c r="K100" s="121"/>
      <c r="L100" s="121"/>
      <c r="M100" s="121"/>
      <c r="N100" s="122">
        <f>IF(I118+J118+K118+M118&gt;=2,I100+J100+K100+L100+M100,I100+J100+K100+M100)</f>
        <v>0</v>
      </c>
      <c r="O100" s="163">
        <f>IF(I118+J118+K118+M118&lt;2,L100," ")</f>
        <v>0</v>
      </c>
    </row>
    <row r="101" spans="1:15" x14ac:dyDescent="0.4">
      <c r="A101" s="125">
        <f>'Weekly Menus'!D15</f>
        <v>0</v>
      </c>
      <c r="B101" s="101"/>
      <c r="C101" s="44"/>
      <c r="D101" s="44"/>
      <c r="E101" s="44"/>
      <c r="F101" s="44"/>
      <c r="G101" s="44"/>
      <c r="H101" s="120"/>
      <c r="I101" s="120"/>
      <c r="J101" s="121"/>
      <c r="K101" s="121"/>
      <c r="L101" s="121"/>
      <c r="M101" s="121"/>
      <c r="N101" s="122">
        <f>IF(I118+J118+K118+M118&gt;=2,I101+J101+K101+L101+M101,I101+J101+K101+M101)</f>
        <v>0</v>
      </c>
      <c r="O101" s="163">
        <f>IF(I118+J118+K118+M118&lt;2,L101," ")</f>
        <v>0</v>
      </c>
    </row>
    <row r="102" spans="1:15" x14ac:dyDescent="0.4">
      <c r="A102" s="125">
        <f>'Weekly Menus'!D16</f>
        <v>0</v>
      </c>
      <c r="B102" s="101"/>
      <c r="C102" s="44"/>
      <c r="D102" s="44"/>
      <c r="E102" s="44"/>
      <c r="F102" s="44"/>
      <c r="G102" s="44"/>
      <c r="H102" s="120"/>
      <c r="I102" s="120"/>
      <c r="J102" s="121"/>
      <c r="K102" s="121"/>
      <c r="L102" s="121"/>
      <c r="M102" s="121"/>
      <c r="N102" s="122">
        <f>IF(I118+J118+K118+M118&gt;=2,I102+J102+K102+L102+M102,I102+J102+K102+M102)</f>
        <v>0</v>
      </c>
      <c r="O102" s="163">
        <f>IF(I118+J118+K118+M118&lt;2,L102," ")</f>
        <v>0</v>
      </c>
    </row>
    <row r="103" spans="1:15" x14ac:dyDescent="0.4">
      <c r="A103" s="125">
        <f>'Weekly Menus'!D17</f>
        <v>0</v>
      </c>
      <c r="B103" s="103"/>
      <c r="C103" s="44"/>
      <c r="D103" s="44"/>
      <c r="E103" s="44"/>
      <c r="F103" s="44"/>
      <c r="G103" s="44"/>
      <c r="H103" s="120"/>
      <c r="I103" s="120"/>
      <c r="J103" s="121"/>
      <c r="K103" s="121"/>
      <c r="L103" s="121"/>
      <c r="M103" s="121"/>
      <c r="N103" s="122">
        <f>IF(I118+J118+K118+M118&gt;=2,I103+J103+K103+L103+M103,I103+J103+K103+M103)</f>
        <v>0</v>
      </c>
      <c r="O103" s="163">
        <f>IF(I118+J118+K118+M118&lt;2,L103," ")</f>
        <v>0</v>
      </c>
    </row>
    <row r="104" spans="1:15" x14ac:dyDescent="0.4">
      <c r="A104" s="125">
        <f>'Weekly Menus'!D18</f>
        <v>0</v>
      </c>
      <c r="B104" s="103"/>
      <c r="C104" s="44"/>
      <c r="D104" s="44"/>
      <c r="E104" s="44"/>
      <c r="F104" s="44"/>
      <c r="G104" s="44"/>
      <c r="H104" s="120"/>
      <c r="I104" s="120"/>
      <c r="J104" s="121"/>
      <c r="K104" s="121"/>
      <c r="L104" s="121"/>
      <c r="M104" s="121"/>
      <c r="N104" s="122">
        <f>IF(I118+J118+K118+M118&gt;=2,I104+J104+K104+L104+M104,I104+J104+K104+M104)</f>
        <v>0</v>
      </c>
      <c r="O104" s="163">
        <f>IF(I118+J118+K118+M118&lt;2,L104," ")</f>
        <v>0</v>
      </c>
    </row>
    <row r="105" spans="1:15" x14ac:dyDescent="0.4">
      <c r="A105" s="125">
        <f>'Weekly Menus'!D19</f>
        <v>0</v>
      </c>
      <c r="B105" s="103"/>
      <c r="C105" s="44"/>
      <c r="D105" s="44"/>
      <c r="E105" s="44"/>
      <c r="F105" s="44"/>
      <c r="G105" s="44"/>
      <c r="H105" s="120"/>
      <c r="I105" s="120"/>
      <c r="J105" s="121"/>
      <c r="K105" s="121"/>
      <c r="L105" s="121"/>
      <c r="M105" s="121"/>
      <c r="N105" s="122">
        <f>IF(I118+J118+K118+M118&gt;=2,I105+J105+K105+L105+M105,I105+J105+K105+M105)</f>
        <v>0</v>
      </c>
      <c r="O105" s="163">
        <f>IF(I118+J118+K118+M118&lt;2,L105," ")</f>
        <v>0</v>
      </c>
    </row>
    <row r="106" spans="1:15" x14ac:dyDescent="0.4">
      <c r="A106" s="125">
        <f>'Weekly Menus'!D20</f>
        <v>0</v>
      </c>
      <c r="B106" s="103"/>
      <c r="C106" s="44"/>
      <c r="D106" s="44"/>
      <c r="E106" s="44"/>
      <c r="F106" s="44"/>
      <c r="G106" s="44"/>
      <c r="H106" s="120"/>
      <c r="I106" s="120"/>
      <c r="J106" s="121"/>
      <c r="K106" s="121"/>
      <c r="L106" s="121"/>
      <c r="M106" s="121"/>
      <c r="N106" s="122">
        <f>IF(I118+J118+K118+M118&gt;=2,I106+J106+K106+L106+M106,I106+J106+K106+M106)</f>
        <v>0</v>
      </c>
      <c r="O106" s="163">
        <f>IF(I118+J118+K118+M118&lt;2,L106," ")</f>
        <v>0</v>
      </c>
    </row>
    <row r="107" spans="1:15" x14ac:dyDescent="0.4">
      <c r="A107" s="125">
        <f>'Weekly Menus'!D21</f>
        <v>0</v>
      </c>
      <c r="B107" s="103"/>
      <c r="C107" s="44"/>
      <c r="D107" s="44"/>
      <c r="E107" s="44"/>
      <c r="F107" s="44"/>
      <c r="G107" s="44"/>
      <c r="H107" s="120"/>
      <c r="I107" s="120"/>
      <c r="J107" s="121"/>
      <c r="K107" s="121"/>
      <c r="L107" s="121"/>
      <c r="M107" s="121"/>
      <c r="N107" s="122">
        <f>IF(I118+J118+K118+M118&gt;=2,I107+J107+K107+L107+M107,I107+J107+K107+M107)</f>
        <v>0</v>
      </c>
      <c r="O107" s="163">
        <f>IF(I118+J118+K118+M118&lt;2,L107," ")</f>
        <v>0</v>
      </c>
    </row>
    <row r="108" spans="1:15" x14ac:dyDescent="0.4">
      <c r="A108" s="125">
        <f>'Weekly Menus'!D22</f>
        <v>0</v>
      </c>
      <c r="B108" s="103"/>
      <c r="C108" s="44"/>
      <c r="D108" s="44"/>
      <c r="E108" s="44"/>
      <c r="F108" s="44"/>
      <c r="G108" s="44"/>
      <c r="H108" s="120"/>
      <c r="I108" s="120"/>
      <c r="J108" s="121"/>
      <c r="K108" s="121"/>
      <c r="L108" s="121"/>
      <c r="M108" s="121"/>
      <c r="N108" s="122">
        <f>IF(I118+J118+K118+M118&gt;=2,I108+J108+K108+L108+M108,I108+J108+K108+M108)</f>
        <v>0</v>
      </c>
      <c r="O108" s="163">
        <f>IF(I118+J118+K118+M118&lt;2,L108," ")</f>
        <v>0</v>
      </c>
    </row>
    <row r="109" spans="1:15" x14ac:dyDescent="0.4">
      <c r="A109" s="125">
        <f>'Weekly Menus'!D23</f>
        <v>0</v>
      </c>
      <c r="B109" s="103"/>
      <c r="C109" s="44"/>
      <c r="D109" s="44"/>
      <c r="E109" s="44"/>
      <c r="F109" s="44"/>
      <c r="G109" s="44"/>
      <c r="H109" s="120"/>
      <c r="I109" s="120"/>
      <c r="J109" s="121"/>
      <c r="K109" s="121"/>
      <c r="L109" s="121"/>
      <c r="M109" s="121"/>
      <c r="N109" s="122">
        <f>IF(I118+J118+K118+M118&gt;=2,I109+J109+K109+L109+M109,I109+J109+K109+M109)</f>
        <v>0</v>
      </c>
      <c r="O109" s="163">
        <f>IF(I118+J118+K118+M118&lt;2,L109," ")</f>
        <v>0</v>
      </c>
    </row>
    <row r="110" spans="1:15" x14ac:dyDescent="0.4">
      <c r="A110" s="125">
        <f>'Weekly Menus'!D24</f>
        <v>0</v>
      </c>
      <c r="B110" s="103"/>
      <c r="C110" s="44"/>
      <c r="D110" s="44"/>
      <c r="E110" s="44"/>
      <c r="F110" s="44"/>
      <c r="G110" s="44"/>
      <c r="H110" s="120"/>
      <c r="I110" s="120"/>
      <c r="J110" s="121"/>
      <c r="K110" s="121"/>
      <c r="L110" s="121"/>
      <c r="M110" s="121"/>
      <c r="N110" s="122">
        <f>IF(I118+J118+K118+M118&gt;=2,I110+J110+K110+L110+M110,I110+J110+K110+M110)</f>
        <v>0</v>
      </c>
      <c r="O110" s="163">
        <f>IF(I118+J118+K118+M118&lt;2,L110," ")</f>
        <v>0</v>
      </c>
    </row>
    <row r="111" spans="1:15" x14ac:dyDescent="0.4">
      <c r="A111" s="125">
        <f>'Weekly Menus'!D25</f>
        <v>0</v>
      </c>
      <c r="B111" s="103"/>
      <c r="C111" s="44"/>
      <c r="D111" s="44"/>
      <c r="E111" s="44"/>
      <c r="F111" s="44"/>
      <c r="G111" s="44"/>
      <c r="H111" s="120"/>
      <c r="I111" s="120"/>
      <c r="J111" s="121"/>
      <c r="K111" s="121"/>
      <c r="L111" s="121"/>
      <c r="M111" s="121"/>
      <c r="N111" s="122">
        <f>IF(I118+J118+K118+M118&gt;=2,I111+J111+K111+L111+M111,I111+J111+K111+M111)</f>
        <v>0</v>
      </c>
      <c r="O111" s="163">
        <f>IF(I118+J118+K118+M118&lt;2,L111," ")</f>
        <v>0</v>
      </c>
    </row>
    <row r="112" spans="1:15" x14ac:dyDescent="0.4">
      <c r="A112" s="125">
        <f>'Weekly Menus'!D26</f>
        <v>0</v>
      </c>
      <c r="B112" s="103"/>
      <c r="C112" s="44"/>
      <c r="D112" s="44"/>
      <c r="E112" s="44"/>
      <c r="F112" s="44"/>
      <c r="G112" s="44"/>
      <c r="H112" s="120"/>
      <c r="I112" s="120"/>
      <c r="J112" s="121"/>
      <c r="K112" s="121"/>
      <c r="L112" s="121"/>
      <c r="M112" s="121"/>
      <c r="N112" s="122">
        <f>IF(I118+J118+K118+M118&gt;=2,I112+J112+K112+L112+M112,I112+J112+K112+M112)</f>
        <v>0</v>
      </c>
      <c r="O112" s="163">
        <f>IF(I118+J118+K118+M118&lt;2,L112," ")</f>
        <v>0</v>
      </c>
    </row>
    <row r="113" spans="1:16" x14ac:dyDescent="0.4">
      <c r="A113" s="230" t="s">
        <v>16</v>
      </c>
      <c r="B113" s="231"/>
      <c r="C113" s="128"/>
      <c r="D113" s="129">
        <f>SUM(D93:D112)</f>
        <v>0</v>
      </c>
      <c r="E113" s="126">
        <f>SUM(E93:E112,C93:C112)</f>
        <v>0</v>
      </c>
      <c r="F113" s="126">
        <f>SUMIF(F93:F112,"yes",E93:E112)</f>
        <v>0</v>
      </c>
      <c r="G113" s="127">
        <f>SUM(G93:G112,N93:N112)</f>
        <v>0</v>
      </c>
      <c r="H113" s="130">
        <f>SUM(H93:H112)</f>
        <v>0</v>
      </c>
      <c r="I113" s="147">
        <f>SUM(I93:I112)</f>
        <v>0</v>
      </c>
      <c r="J113" s="131">
        <f t="shared" ref="J113:O113" si="7">SUM(J93:J112)</f>
        <v>0</v>
      </c>
      <c r="K113" s="148">
        <f t="shared" si="7"/>
        <v>0</v>
      </c>
      <c r="L113" s="149">
        <f t="shared" si="7"/>
        <v>0</v>
      </c>
      <c r="M113" s="150">
        <f t="shared" si="7"/>
        <v>0</v>
      </c>
      <c r="N113" s="114"/>
      <c r="O113" s="169">
        <f t="shared" si="7"/>
        <v>0</v>
      </c>
    </row>
    <row r="114" spans="1:16" ht="29.15" x14ac:dyDescent="0.4">
      <c r="A114" s="226" t="s">
        <v>14</v>
      </c>
      <c r="B114" s="227"/>
      <c r="C114" s="128"/>
      <c r="D114" s="128"/>
      <c r="E114" s="132" t="s">
        <v>66</v>
      </c>
      <c r="F114" s="133"/>
      <c r="G114" s="132" t="s">
        <v>17</v>
      </c>
      <c r="H114" s="132" t="s">
        <v>17</v>
      </c>
      <c r="I114" s="133"/>
      <c r="J114" s="133"/>
      <c r="K114" s="133"/>
      <c r="L114" s="133"/>
      <c r="M114" s="133"/>
      <c r="N114" s="133"/>
      <c r="O114" s="170"/>
    </row>
    <row r="115" spans="1:16" ht="15" thickBot="1" x14ac:dyDescent="0.45">
      <c r="A115" s="228" t="s">
        <v>12</v>
      </c>
      <c r="B115" s="229"/>
      <c r="C115" s="171"/>
      <c r="D115" s="171"/>
      <c r="E115" s="172" t="str">
        <f t="shared" ref="E115" si="8">IF(E113&gt;=1,"Yes","No")</f>
        <v>No</v>
      </c>
      <c r="F115" s="171"/>
      <c r="G115" s="172" t="str">
        <f>IF(G113&gt;=1,"Yes","No")</f>
        <v>No</v>
      </c>
      <c r="H115" s="172" t="str">
        <f>IF(H113&gt;=1,"Yes","No")</f>
        <v>No</v>
      </c>
      <c r="I115" s="173"/>
      <c r="J115" s="173"/>
      <c r="K115" s="173"/>
      <c r="L115" s="173"/>
      <c r="M115" s="173"/>
      <c r="N115" s="171"/>
      <c r="O115" s="174"/>
    </row>
    <row r="116" spans="1:16" s="13" customFormat="1" ht="15" thickBot="1" x14ac:dyDescent="0.45">
      <c r="A116" s="175"/>
      <c r="B116" s="175"/>
      <c r="C116" s="175"/>
      <c r="D116" s="175"/>
      <c r="E116" s="175"/>
      <c r="F116" s="175"/>
      <c r="G116" s="175"/>
      <c r="H116" s="175"/>
      <c r="I116" s="176"/>
      <c r="J116" s="176"/>
      <c r="K116" s="176"/>
      <c r="L116" s="176"/>
      <c r="M116" s="176"/>
      <c r="N116" s="175"/>
      <c r="O116" s="175"/>
      <c r="P116" s="2"/>
    </row>
    <row r="117" spans="1:16" ht="19.5" customHeight="1" x14ac:dyDescent="0.4">
      <c r="A117" s="217" t="s">
        <v>73</v>
      </c>
      <c r="B117" s="218"/>
      <c r="C117" s="218"/>
      <c r="D117" s="218"/>
      <c r="E117" s="218"/>
      <c r="F117" s="218"/>
      <c r="G117" s="218"/>
      <c r="H117" s="218"/>
      <c r="I117" s="218"/>
      <c r="J117" s="218"/>
      <c r="K117" s="218"/>
      <c r="L117" s="218"/>
      <c r="M117" s="218"/>
      <c r="N117" s="218"/>
      <c r="O117" s="219"/>
    </row>
    <row r="118" spans="1:16" x14ac:dyDescent="0.4">
      <c r="A118" s="220" t="s">
        <v>10</v>
      </c>
      <c r="B118" s="221"/>
      <c r="C118" s="197"/>
      <c r="D118" s="197"/>
      <c r="E118" s="178">
        <f t="shared" ref="E118:M118" si="9">SUM(E26,E55,E84,E113)</f>
        <v>0</v>
      </c>
      <c r="F118" s="178">
        <f>SUM(F26,F55,F84,F113)</f>
        <v>0</v>
      </c>
      <c r="G118" s="179">
        <f t="shared" si="9"/>
        <v>0</v>
      </c>
      <c r="H118" s="180">
        <f t="shared" si="9"/>
        <v>0</v>
      </c>
      <c r="I118" s="181">
        <f t="shared" si="9"/>
        <v>0</v>
      </c>
      <c r="J118" s="182">
        <f t="shared" si="9"/>
        <v>0</v>
      </c>
      <c r="K118" s="183">
        <f t="shared" si="9"/>
        <v>0</v>
      </c>
      <c r="L118" s="184">
        <f t="shared" si="9"/>
        <v>0</v>
      </c>
      <c r="M118" s="185">
        <f t="shared" si="9"/>
        <v>0</v>
      </c>
      <c r="N118" s="114"/>
      <c r="O118" s="187">
        <f>SUM(O26,O55,O84,O113)</f>
        <v>0</v>
      </c>
    </row>
    <row r="119" spans="1:16" ht="29.15" x14ac:dyDescent="0.4">
      <c r="A119" s="222" t="s">
        <v>15</v>
      </c>
      <c r="B119" s="223"/>
      <c r="C119" s="196"/>
      <c r="D119" s="196"/>
      <c r="E119" s="116" t="s">
        <v>76</v>
      </c>
      <c r="F119" s="209" t="s">
        <v>84</v>
      </c>
      <c r="G119" s="116" t="s">
        <v>77</v>
      </c>
      <c r="H119" s="116" t="s">
        <v>77</v>
      </c>
      <c r="I119" s="114"/>
      <c r="J119" s="114"/>
      <c r="K119" s="114"/>
      <c r="L119" s="114"/>
      <c r="M119" s="114"/>
      <c r="N119" s="114"/>
      <c r="O119" s="188"/>
    </row>
    <row r="120" spans="1:16" ht="15" thickBot="1" x14ac:dyDescent="0.45">
      <c r="A120" s="224" t="s">
        <v>13</v>
      </c>
      <c r="B120" s="225"/>
      <c r="C120" s="195"/>
      <c r="D120" s="195"/>
      <c r="E120" s="1" t="str">
        <f>IF(AND(E118&gt;=5.5),"Yes","No")</f>
        <v>No</v>
      </c>
      <c r="F120" s="208" t="str">
        <f>IF(F118=0,"",IF(F118&gt;=((SUM(E6:E25,E35:E54,E64:E83,E93:E112))*0.8),"Yes","No"))</f>
        <v/>
      </c>
      <c r="G120" s="1" t="str">
        <f>IF(G118&gt;=4,"Yes","No")</f>
        <v>No</v>
      </c>
      <c r="H120" s="1" t="str">
        <f>IF(H118&gt;=4,"Yes","No")</f>
        <v>No</v>
      </c>
      <c r="I120" s="3"/>
      <c r="J120" s="3"/>
      <c r="K120" s="3"/>
      <c r="L120" s="3"/>
      <c r="M120" s="3"/>
      <c r="N120" s="3"/>
      <c r="O120" s="168"/>
    </row>
    <row r="122" spans="1:16" ht="15.75" customHeight="1" x14ac:dyDescent="0.4">
      <c r="A122" s="216" t="s">
        <v>72</v>
      </c>
      <c r="B122" s="216"/>
      <c r="C122" s="216"/>
      <c r="D122" s="216"/>
      <c r="E122" s="216"/>
      <c r="F122" s="216"/>
      <c r="G122" s="216"/>
      <c r="H122" s="216"/>
      <c r="I122" s="112"/>
      <c r="J122" s="112"/>
      <c r="K122" s="112"/>
      <c r="L122" s="112"/>
    </row>
    <row r="123" spans="1:16" x14ac:dyDescent="0.4">
      <c r="A123" s="216" t="s">
        <v>83</v>
      </c>
      <c r="B123" s="216"/>
      <c r="C123" s="216"/>
      <c r="D123" s="216"/>
      <c r="E123" s="216"/>
      <c r="F123" s="216"/>
      <c r="G123" s="216"/>
      <c r="H123" s="216"/>
      <c r="I123" s="30"/>
      <c r="J123" s="30"/>
    </row>
    <row r="124" spans="1:16" ht="31.5" customHeight="1" x14ac:dyDescent="0.4">
      <c r="A124" s="216" t="s">
        <v>82</v>
      </c>
      <c r="B124" s="216"/>
      <c r="C124" s="216"/>
      <c r="D124" s="216"/>
      <c r="E124" s="216"/>
      <c r="F124" s="216"/>
      <c r="G124" s="216"/>
      <c r="H124" s="216"/>
    </row>
    <row r="125" spans="1:16" x14ac:dyDescent="0.4">
      <c r="A125" s="198"/>
      <c r="B125" s="198"/>
      <c r="C125" s="198"/>
      <c r="D125" s="198"/>
      <c r="E125" s="198"/>
      <c r="F125" s="205"/>
      <c r="G125" s="198"/>
      <c r="H125" s="198"/>
    </row>
  </sheetData>
  <sheetProtection algorithmName="SHA-512" hashValue="EI5qAn0H/9SzoGZB1Moh5O5a2Ecl3BVJIVG5q7ythjiU1eFTJ9gh02/WOD01jofc5Vm5UsjOWUK/cRRVeIrGrQ==" saltValue="/wxc0T7dH9R24xvhp7qcrA==" spinCount="100000" sheet="1" objects="1" scenarios="1" selectLockedCells="1"/>
  <mergeCells count="27">
    <mergeCell ref="A62:O62"/>
    <mergeCell ref="A1:O1"/>
    <mergeCell ref="A4:O4"/>
    <mergeCell ref="A26:B26"/>
    <mergeCell ref="A27:B27"/>
    <mergeCell ref="A28:B28"/>
    <mergeCell ref="A30:O30"/>
    <mergeCell ref="A33:O33"/>
    <mergeCell ref="A55:B55"/>
    <mergeCell ref="A56:B56"/>
    <mergeCell ref="A57:B57"/>
    <mergeCell ref="A59:O59"/>
    <mergeCell ref="A114:B114"/>
    <mergeCell ref="A115:B115"/>
    <mergeCell ref="A84:B84"/>
    <mergeCell ref="A85:B85"/>
    <mergeCell ref="A86:B86"/>
    <mergeCell ref="A88:O88"/>
    <mergeCell ref="A91:O91"/>
    <mergeCell ref="A113:B113"/>
    <mergeCell ref="A124:H124"/>
    <mergeCell ref="A123:H123"/>
    <mergeCell ref="A117:O117"/>
    <mergeCell ref="A118:B118"/>
    <mergeCell ref="A119:B119"/>
    <mergeCell ref="A120:B120"/>
    <mergeCell ref="A122:H122"/>
  </mergeCells>
  <dataValidations count="1">
    <dataValidation type="list" allowBlank="1" showInputMessage="1" showErrorMessage="1" sqref="F6:F25 F35:F54 F64:F83 F93:F112" xr:uid="{00000000-0002-0000-0200-000000000000}">
      <formula1>$V$7:$V$8</formula1>
    </dataValidation>
  </dataValidations>
  <printOptions horizontalCentered="1" verticalCentered="1"/>
  <pageMargins left="0.5" right="0.5" top="0.5" bottom="0.5" header="0.3" footer="0.3"/>
  <pageSetup scale="73" fitToWidth="0" fitToHeight="0" orientation="landscape" r:id="rId1"/>
  <rowBreaks count="3" manualBreakCount="3">
    <brk id="29" max="16383" man="1"/>
    <brk id="58" max="16383" man="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Y125"/>
  <sheetViews>
    <sheetView showZeros="0" tabSelected="1" topLeftCell="A105" zoomScaleNormal="100" workbookViewId="0">
      <selection activeCell="E110" sqref="E110"/>
    </sheetView>
  </sheetViews>
  <sheetFormatPr defaultRowHeight="14.6" x14ac:dyDescent="0.4"/>
  <cols>
    <col min="1" max="1" width="28.53515625" bestFit="1" customWidth="1"/>
    <col min="2" max="15" width="10.3046875" customWidth="1"/>
    <col min="16" max="17" width="8.53515625" customWidth="1"/>
    <col min="22" max="22" width="0" hidden="1" customWidth="1"/>
  </cols>
  <sheetData>
    <row r="1" spans="1:25" ht="18.75" customHeight="1" x14ac:dyDescent="0.4">
      <c r="A1" s="244" t="s">
        <v>60</v>
      </c>
      <c r="B1" s="245"/>
      <c r="C1" s="245"/>
      <c r="D1" s="245"/>
      <c r="E1" s="245"/>
      <c r="F1" s="245"/>
      <c r="G1" s="245"/>
      <c r="H1" s="245"/>
      <c r="I1" s="245"/>
      <c r="J1" s="245"/>
      <c r="K1" s="245"/>
      <c r="L1" s="245"/>
      <c r="M1" s="245"/>
      <c r="N1" s="245"/>
      <c r="O1" s="246"/>
      <c r="P1" s="2"/>
      <c r="Q1" s="2"/>
      <c r="R1" s="2"/>
      <c r="S1" s="2"/>
      <c r="T1" s="2"/>
      <c r="U1" s="2"/>
      <c r="V1" s="2"/>
    </row>
    <row r="2" spans="1:25" ht="15" customHeight="1" x14ac:dyDescent="0.4">
      <c r="A2" s="29" t="s">
        <v>29</v>
      </c>
      <c r="B2" s="34">
        <f>'Weekly Menus'!B4</f>
        <v>0</v>
      </c>
      <c r="C2" s="34"/>
      <c r="D2" s="34"/>
      <c r="E2" s="14"/>
      <c r="F2" s="14"/>
      <c r="G2" s="14"/>
      <c r="H2" s="14"/>
      <c r="I2" s="14"/>
      <c r="J2" s="14"/>
      <c r="K2" s="14"/>
      <c r="L2" s="14"/>
      <c r="M2" s="14"/>
      <c r="N2" s="14"/>
      <c r="O2" s="161"/>
      <c r="P2" s="2"/>
      <c r="Q2" s="2"/>
      <c r="R2" s="2"/>
      <c r="S2" s="2"/>
      <c r="T2" s="2"/>
      <c r="U2" s="2"/>
      <c r="V2" s="2"/>
      <c r="W2" s="2"/>
      <c r="X2" s="2"/>
      <c r="Y2" s="2"/>
    </row>
    <row r="3" spans="1:25" ht="15" customHeight="1" thickBot="1" x14ac:dyDescent="0.45">
      <c r="A3" s="29"/>
      <c r="B3" s="14"/>
      <c r="C3" s="14"/>
      <c r="D3" s="14"/>
      <c r="E3" s="14"/>
      <c r="F3" s="14"/>
      <c r="G3" s="14"/>
      <c r="H3" s="14"/>
      <c r="I3" s="14"/>
      <c r="J3" s="14"/>
      <c r="K3" s="14"/>
      <c r="L3" s="14"/>
      <c r="M3" s="14"/>
      <c r="N3" s="14"/>
      <c r="O3" s="161"/>
      <c r="P3" s="2"/>
      <c r="Q3" s="2"/>
      <c r="R3" s="2"/>
      <c r="S3" s="2"/>
      <c r="T3" s="2"/>
      <c r="U3" s="2"/>
      <c r="V3" s="2"/>
      <c r="W3" s="2"/>
      <c r="X3" s="2"/>
      <c r="Y3" s="2"/>
    </row>
    <row r="4" spans="1:25" ht="18.45" x14ac:dyDescent="0.5">
      <c r="A4" s="235" t="s">
        <v>6</v>
      </c>
      <c r="B4" s="236"/>
      <c r="C4" s="236"/>
      <c r="D4" s="236"/>
      <c r="E4" s="236"/>
      <c r="F4" s="236"/>
      <c r="G4" s="236"/>
      <c r="H4" s="236"/>
      <c r="I4" s="236"/>
      <c r="J4" s="236"/>
      <c r="K4" s="236"/>
      <c r="L4" s="236"/>
      <c r="M4" s="236"/>
      <c r="N4" s="236"/>
      <c r="O4" s="237"/>
      <c r="P4" s="2"/>
      <c r="Q4" s="2"/>
      <c r="R4" s="2"/>
      <c r="S4" s="2"/>
      <c r="T4" s="2"/>
      <c r="U4" s="2"/>
      <c r="V4" s="2"/>
    </row>
    <row r="5" spans="1:25" ht="45" customHeight="1" x14ac:dyDescent="0.4">
      <c r="A5" s="5" t="s">
        <v>11</v>
      </c>
      <c r="B5" s="4" t="s">
        <v>65</v>
      </c>
      <c r="C5" s="151" t="s">
        <v>70</v>
      </c>
      <c r="D5" s="151" t="s">
        <v>57</v>
      </c>
      <c r="E5" s="152" t="s">
        <v>67</v>
      </c>
      <c r="F5" s="207" t="s">
        <v>81</v>
      </c>
      <c r="G5" s="153" t="s">
        <v>2</v>
      </c>
      <c r="H5" s="154" t="s">
        <v>64</v>
      </c>
      <c r="I5" s="155" t="s">
        <v>32</v>
      </c>
      <c r="J5" s="156" t="s">
        <v>68</v>
      </c>
      <c r="K5" s="157" t="s">
        <v>69</v>
      </c>
      <c r="L5" s="158" t="s">
        <v>71</v>
      </c>
      <c r="M5" s="159" t="s">
        <v>5</v>
      </c>
      <c r="N5" s="160" t="s">
        <v>58</v>
      </c>
      <c r="O5" s="162" t="s">
        <v>59</v>
      </c>
      <c r="P5" s="2"/>
      <c r="Q5" s="2"/>
      <c r="R5" s="2"/>
      <c r="S5" s="2"/>
      <c r="T5" s="2"/>
      <c r="U5" s="2"/>
      <c r="V5" s="2"/>
    </row>
    <row r="6" spans="1:25" ht="15" customHeight="1" x14ac:dyDescent="0.4">
      <c r="A6" s="31">
        <f>'Weekly Menus'!A7</f>
        <v>0</v>
      </c>
      <c r="B6" s="101"/>
      <c r="C6" s="44"/>
      <c r="D6" s="44"/>
      <c r="E6" s="44"/>
      <c r="F6" s="44"/>
      <c r="G6" s="44"/>
      <c r="H6" s="120"/>
      <c r="I6" s="120"/>
      <c r="J6" s="121"/>
      <c r="K6" s="121"/>
      <c r="L6" s="121"/>
      <c r="M6" s="121"/>
      <c r="N6" s="122">
        <f>IF(I118+J118+K118+M118&gt;=2,I6+J6+K6+L6+M6,I6+J6+K6+M6)</f>
        <v>0</v>
      </c>
      <c r="O6" s="163">
        <f>IF(I118+J118+K118+M118&lt;2,L6," ")</f>
        <v>0</v>
      </c>
      <c r="P6" s="2"/>
      <c r="Q6" s="2"/>
      <c r="R6" s="2"/>
      <c r="S6" s="2"/>
      <c r="T6" s="2"/>
      <c r="U6" s="2"/>
      <c r="V6" s="2"/>
    </row>
    <row r="7" spans="1:25" ht="15" customHeight="1" x14ac:dyDescent="0.4">
      <c r="A7" s="31">
        <f>'Weekly Menus'!A8</f>
        <v>0</v>
      </c>
      <c r="B7" s="101"/>
      <c r="C7" s="44"/>
      <c r="D7" s="44"/>
      <c r="E7" s="44"/>
      <c r="F7" s="44"/>
      <c r="G7" s="44"/>
      <c r="H7" s="120"/>
      <c r="I7" s="120"/>
      <c r="J7" s="121"/>
      <c r="K7" s="121"/>
      <c r="L7" s="121"/>
      <c r="M7" s="121"/>
      <c r="N7" s="122">
        <f>IF(I118+J118+K118+M118&gt;=2,I7+J7+K7+L7+M7,I7+J7+K7+M7)</f>
        <v>0</v>
      </c>
      <c r="O7" s="163">
        <f>IF(I118+J118+K118+M118&lt;2,L7," ")</f>
        <v>0</v>
      </c>
      <c r="P7" s="2"/>
      <c r="Q7" s="2"/>
      <c r="R7" s="2"/>
      <c r="S7" s="2"/>
      <c r="T7" s="2"/>
      <c r="U7" s="2"/>
      <c r="V7" s="2" t="s">
        <v>79</v>
      </c>
    </row>
    <row r="8" spans="1:25" ht="15" customHeight="1" x14ac:dyDescent="0.4">
      <c r="A8" s="31">
        <f>'Weekly Menus'!A9</f>
        <v>0</v>
      </c>
      <c r="B8" s="101"/>
      <c r="C8" s="44"/>
      <c r="D8" s="44"/>
      <c r="E8" s="44"/>
      <c r="F8" s="44"/>
      <c r="G8" s="44"/>
      <c r="H8" s="120"/>
      <c r="I8" s="120"/>
      <c r="J8" s="121"/>
      <c r="K8" s="121"/>
      <c r="L8" s="121"/>
      <c r="M8" s="121"/>
      <c r="N8" s="122">
        <f>IF(I118+J118+K118+M118&gt;=2,I8+J8+K8+L8+M8,I8+J8+K8+M8)</f>
        <v>0</v>
      </c>
      <c r="O8" s="163">
        <f>IF(I118+J118+K118+M118&lt;2,L8," ")</f>
        <v>0</v>
      </c>
      <c r="P8" s="2"/>
      <c r="Q8" s="2"/>
      <c r="R8" s="2"/>
      <c r="S8" s="2"/>
      <c r="T8" s="2"/>
      <c r="U8" s="2"/>
      <c r="V8" s="2" t="s">
        <v>80</v>
      </c>
    </row>
    <row r="9" spans="1:25" ht="15" customHeight="1" x14ac:dyDescent="0.4">
      <c r="A9" s="31">
        <f>'Weekly Menus'!A10</f>
        <v>0</v>
      </c>
      <c r="B9" s="101"/>
      <c r="C9" s="44"/>
      <c r="D9" s="44"/>
      <c r="E9" s="44"/>
      <c r="F9" s="44"/>
      <c r="G9" s="44"/>
      <c r="H9" s="120"/>
      <c r="I9" s="120"/>
      <c r="J9" s="121"/>
      <c r="K9" s="121"/>
      <c r="L9" s="121"/>
      <c r="M9" s="121"/>
      <c r="N9" s="122">
        <f>IF(I118+J118+K118+M118&gt;=2,I9+J9+K9+L9+M9,I9+J9+K9+M9)</f>
        <v>0</v>
      </c>
      <c r="O9" s="163">
        <f>IF(I118+J118+K118+M118&lt;2,L9," ")</f>
        <v>0</v>
      </c>
      <c r="P9" s="2"/>
      <c r="Q9" s="2"/>
      <c r="R9" s="2"/>
      <c r="S9" s="2"/>
      <c r="T9" s="2"/>
      <c r="U9" s="2"/>
      <c r="V9" s="2"/>
    </row>
    <row r="10" spans="1:25" ht="15" customHeight="1" x14ac:dyDescent="0.4">
      <c r="A10" s="31">
        <f>'Weekly Menus'!A11</f>
        <v>0</v>
      </c>
      <c r="B10" s="101"/>
      <c r="C10" s="44"/>
      <c r="D10" s="44"/>
      <c r="E10" s="44"/>
      <c r="F10" s="44"/>
      <c r="G10" s="44"/>
      <c r="H10" s="120"/>
      <c r="I10" s="120"/>
      <c r="J10" s="121"/>
      <c r="K10" s="121"/>
      <c r="L10" s="121"/>
      <c r="M10" s="121"/>
      <c r="N10" s="122">
        <f>IF(I118+J118+K118+M118&gt;=2,I10+J10+K10+L10+M10,I10+J10+K10+M10)</f>
        <v>0</v>
      </c>
      <c r="O10" s="163">
        <f>IF(I118+J118+K118+M118&lt;2,L10," ")</f>
        <v>0</v>
      </c>
      <c r="P10" s="2"/>
      <c r="Q10" s="2"/>
      <c r="R10" s="2"/>
      <c r="S10" s="2"/>
      <c r="T10" s="2"/>
      <c r="U10" s="2"/>
      <c r="V10" s="2"/>
    </row>
    <row r="11" spans="1:25" ht="15" customHeight="1" x14ac:dyDescent="0.4">
      <c r="A11" s="31">
        <f>'Weekly Menus'!A12</f>
        <v>0</v>
      </c>
      <c r="B11" s="101"/>
      <c r="C11" s="44"/>
      <c r="D11" s="44"/>
      <c r="E11" s="44"/>
      <c r="F11" s="44"/>
      <c r="G11" s="44"/>
      <c r="H11" s="120"/>
      <c r="I11" s="120"/>
      <c r="J11" s="121"/>
      <c r="K11" s="121"/>
      <c r="L11" s="121"/>
      <c r="M11" s="121"/>
      <c r="N11" s="122">
        <f>IF(I118+J118+K118+M118&gt;=2,I11+J11+K11+L11+M11,I11+J11+K11+M11)</f>
        <v>0</v>
      </c>
      <c r="O11" s="163">
        <f>IF(I118+J118+K118+M118&lt;2,L11," ")</f>
        <v>0</v>
      </c>
      <c r="P11" s="2"/>
      <c r="Q11" s="2"/>
      <c r="R11" s="2"/>
      <c r="S11" s="2"/>
      <c r="T11" s="2"/>
      <c r="U11" s="2"/>
      <c r="V11" s="2"/>
    </row>
    <row r="12" spans="1:25" ht="15" customHeight="1" x14ac:dyDescent="0.4">
      <c r="A12" s="31">
        <f>'Weekly Menus'!A13</f>
        <v>0</v>
      </c>
      <c r="B12" s="102"/>
      <c r="C12" s="44"/>
      <c r="D12" s="44"/>
      <c r="E12" s="44"/>
      <c r="F12" s="44"/>
      <c r="G12" s="44"/>
      <c r="H12" s="120"/>
      <c r="I12" s="120"/>
      <c r="J12" s="121"/>
      <c r="K12" s="121"/>
      <c r="L12" s="121"/>
      <c r="M12" s="121"/>
      <c r="N12" s="122">
        <f>IF(I118+J118+K118+M118&gt;=2,I12+J12+K12+L12+M12,I12+J12+K12+M12)</f>
        <v>0</v>
      </c>
      <c r="O12" s="163">
        <f>IF(I118+J118+K118+M118&lt;2,L12," ")</f>
        <v>0</v>
      </c>
      <c r="P12" s="2"/>
      <c r="Q12" s="2"/>
      <c r="R12" s="2"/>
      <c r="S12" s="2"/>
      <c r="T12" s="2"/>
      <c r="U12" s="2"/>
      <c r="V12" s="2"/>
    </row>
    <row r="13" spans="1:25" ht="15" customHeight="1" x14ac:dyDescent="0.4">
      <c r="A13" s="31">
        <f>'Weekly Menus'!A14</f>
        <v>0</v>
      </c>
      <c r="B13" s="101"/>
      <c r="C13" s="44"/>
      <c r="D13" s="44"/>
      <c r="E13" s="44"/>
      <c r="F13" s="44"/>
      <c r="G13" s="44"/>
      <c r="H13" s="120"/>
      <c r="I13" s="120"/>
      <c r="J13" s="121"/>
      <c r="K13" s="121"/>
      <c r="L13" s="121"/>
      <c r="M13" s="121"/>
      <c r="N13" s="122">
        <f>IF(I118+J118+K118+M118&gt;=2,I13+J13+K13+L13+M13,I13+J13+K13+M13)</f>
        <v>0</v>
      </c>
      <c r="O13" s="163">
        <f>IF(I118+J118+K118+M118&lt;2,L13," ")</f>
        <v>0</v>
      </c>
      <c r="P13" s="2"/>
      <c r="Q13" s="2"/>
      <c r="R13" s="2"/>
      <c r="S13" s="2"/>
      <c r="T13" s="2"/>
      <c r="U13" s="2"/>
      <c r="V13" s="2"/>
    </row>
    <row r="14" spans="1:25" ht="15" customHeight="1" x14ac:dyDescent="0.4">
      <c r="A14" s="31">
        <f>'Weekly Menus'!A15</f>
        <v>0</v>
      </c>
      <c r="B14" s="101"/>
      <c r="C14" s="44"/>
      <c r="D14" s="44"/>
      <c r="E14" s="44"/>
      <c r="F14" s="44"/>
      <c r="G14" s="44"/>
      <c r="H14" s="120"/>
      <c r="I14" s="120"/>
      <c r="J14" s="121"/>
      <c r="K14" s="121"/>
      <c r="L14" s="121"/>
      <c r="M14" s="121"/>
      <c r="N14" s="122">
        <f>IF(I118+J118+K118+M118&gt;=2,I14+J14+K14+L14+M14,I14+J14+K14+M14)</f>
        <v>0</v>
      </c>
      <c r="O14" s="163">
        <f>IF(I118+J118+K118+M118&lt;2,L14," ")</f>
        <v>0</v>
      </c>
      <c r="P14" s="2"/>
      <c r="Q14" s="2"/>
      <c r="R14" s="2"/>
      <c r="S14" s="2"/>
      <c r="T14" s="2"/>
      <c r="U14" s="2"/>
      <c r="V14" s="2"/>
    </row>
    <row r="15" spans="1:25" ht="15" customHeight="1" x14ac:dyDescent="0.4">
      <c r="A15" s="31">
        <f>'Weekly Menus'!A16</f>
        <v>0</v>
      </c>
      <c r="B15" s="101"/>
      <c r="C15" s="44"/>
      <c r="D15" s="44"/>
      <c r="E15" s="44"/>
      <c r="F15" s="44"/>
      <c r="G15" s="44"/>
      <c r="H15" s="120"/>
      <c r="I15" s="120"/>
      <c r="J15" s="121"/>
      <c r="K15" s="121"/>
      <c r="L15" s="121"/>
      <c r="M15" s="121"/>
      <c r="N15" s="122">
        <f>IF(I118+J118+K118+M118&gt;=2,I15+J15+K15+L15+M15,I15+J15+K15+M15)</f>
        <v>0</v>
      </c>
      <c r="O15" s="163">
        <f>IF(I118+J118+K118+M118&lt;2,L15," ")</f>
        <v>0</v>
      </c>
      <c r="P15" s="2"/>
      <c r="Q15" s="2"/>
      <c r="R15" s="2"/>
      <c r="S15" s="2"/>
      <c r="T15" s="2"/>
      <c r="U15" s="2"/>
      <c r="V15" s="2"/>
    </row>
    <row r="16" spans="1:25" ht="15" customHeight="1" x14ac:dyDescent="0.4">
      <c r="A16" s="31">
        <f>'Weekly Menus'!A17</f>
        <v>0</v>
      </c>
      <c r="B16" s="103"/>
      <c r="C16" s="44"/>
      <c r="D16" s="44"/>
      <c r="E16" s="44"/>
      <c r="F16" s="44"/>
      <c r="G16" s="44"/>
      <c r="H16" s="120"/>
      <c r="I16" s="120"/>
      <c r="J16" s="121"/>
      <c r="K16" s="121"/>
      <c r="L16" s="121"/>
      <c r="M16" s="121"/>
      <c r="N16" s="122">
        <f>IF(I118+J118+K118+M118&gt;=2,I16+J16+K16+L16+M16,I16+J16+K16+M16)</f>
        <v>0</v>
      </c>
      <c r="O16" s="163">
        <f>IF(I118+J118+K118+M118&lt;2,L16," ")</f>
        <v>0</v>
      </c>
      <c r="P16" s="2"/>
      <c r="Q16" s="2"/>
      <c r="R16" s="2"/>
      <c r="S16" s="2"/>
      <c r="T16" s="2"/>
      <c r="U16" s="2"/>
      <c r="V16" s="2"/>
    </row>
    <row r="17" spans="1:25" ht="15" customHeight="1" x14ac:dyDescent="0.4">
      <c r="A17" s="31">
        <f>'Weekly Menus'!A18</f>
        <v>0</v>
      </c>
      <c r="B17" s="103"/>
      <c r="C17" s="44"/>
      <c r="D17" s="44"/>
      <c r="E17" s="44"/>
      <c r="F17" s="44"/>
      <c r="G17" s="44"/>
      <c r="H17" s="120"/>
      <c r="I17" s="120"/>
      <c r="J17" s="121"/>
      <c r="K17" s="121"/>
      <c r="L17" s="121"/>
      <c r="M17" s="121"/>
      <c r="N17" s="122">
        <f>IF(I118+J118+K118+M118&gt;=2,I17+J17+K17+L17+M17,I17+J17+K17+M17)</f>
        <v>0</v>
      </c>
      <c r="O17" s="163">
        <f>IF(I118+J118+K118+M118&lt;2,L17," ")</f>
        <v>0</v>
      </c>
      <c r="P17" s="2"/>
      <c r="Q17" s="2"/>
      <c r="R17" s="2"/>
      <c r="S17" s="2"/>
      <c r="T17" s="2"/>
      <c r="U17" s="2"/>
      <c r="V17" s="2"/>
    </row>
    <row r="18" spans="1:25" ht="15" customHeight="1" x14ac:dyDescent="0.4">
      <c r="A18" s="31">
        <f>'Weekly Menus'!A19</f>
        <v>0</v>
      </c>
      <c r="B18" s="103"/>
      <c r="C18" s="44"/>
      <c r="D18" s="44"/>
      <c r="E18" s="44"/>
      <c r="F18" s="44"/>
      <c r="G18" s="44"/>
      <c r="H18" s="120"/>
      <c r="I18" s="120"/>
      <c r="J18" s="121"/>
      <c r="K18" s="121"/>
      <c r="L18" s="121"/>
      <c r="M18" s="121"/>
      <c r="N18" s="122">
        <f>IF(I118+J118+K118+M118&gt;=2,I18+J18+K18+L18+M18,I18+J18+K18+M18)</f>
        <v>0</v>
      </c>
      <c r="O18" s="163">
        <f>IF(I118+J118+K118+M118&lt;2,L18," ")</f>
        <v>0</v>
      </c>
      <c r="P18" s="2"/>
      <c r="Q18" s="2"/>
      <c r="R18" s="2"/>
      <c r="S18" s="2"/>
      <c r="T18" s="2"/>
      <c r="U18" s="2"/>
      <c r="V18" s="2"/>
    </row>
    <row r="19" spans="1:25" ht="15" customHeight="1" x14ac:dyDescent="0.4">
      <c r="A19" s="31">
        <f>'Weekly Menus'!A20</f>
        <v>0</v>
      </c>
      <c r="B19" s="103"/>
      <c r="C19" s="44"/>
      <c r="D19" s="44"/>
      <c r="E19" s="44"/>
      <c r="F19" s="44"/>
      <c r="G19" s="44"/>
      <c r="H19" s="120"/>
      <c r="I19" s="120"/>
      <c r="J19" s="121"/>
      <c r="K19" s="121"/>
      <c r="L19" s="121"/>
      <c r="M19" s="121"/>
      <c r="N19" s="122">
        <f>IF(I118+J118+K118+M118&gt;=2,I19+J19+K19+L19+M19,I19+J19+K19+M19)</f>
        <v>0</v>
      </c>
      <c r="O19" s="163">
        <f>IF(I118+J118+K118+M118&lt;2,L19," ")</f>
        <v>0</v>
      </c>
      <c r="P19" s="2"/>
      <c r="Q19" s="2"/>
      <c r="R19" s="2"/>
      <c r="S19" s="2"/>
      <c r="T19" s="2"/>
      <c r="U19" s="2"/>
      <c r="V19" s="2"/>
    </row>
    <row r="20" spans="1:25" ht="15" customHeight="1" x14ac:dyDescent="0.4">
      <c r="A20" s="31">
        <f>'Weekly Menus'!A21</f>
        <v>0</v>
      </c>
      <c r="B20" s="103"/>
      <c r="C20" s="44"/>
      <c r="D20" s="44"/>
      <c r="E20" s="44"/>
      <c r="F20" s="44"/>
      <c r="G20" s="44"/>
      <c r="H20" s="120"/>
      <c r="I20" s="120"/>
      <c r="J20" s="121"/>
      <c r="K20" s="121"/>
      <c r="L20" s="121"/>
      <c r="M20" s="121"/>
      <c r="N20" s="122">
        <f>IF(I118+J118+K118+M118&gt;=2,I20+J20+K20+L20+M20,I20+J20+K20+M20)</f>
        <v>0</v>
      </c>
      <c r="O20" s="163">
        <f>IF(I118+J118+K118+M118&lt;2,L20," ")</f>
        <v>0</v>
      </c>
      <c r="P20" s="2"/>
      <c r="Q20" s="2"/>
      <c r="R20" s="2"/>
      <c r="S20" s="2"/>
      <c r="T20" s="2"/>
      <c r="U20" s="2"/>
      <c r="V20" s="2"/>
    </row>
    <row r="21" spans="1:25" ht="15" customHeight="1" x14ac:dyDescent="0.4">
      <c r="A21" s="31">
        <f>'Weekly Menus'!A22</f>
        <v>0</v>
      </c>
      <c r="B21" s="103"/>
      <c r="C21" s="44"/>
      <c r="D21" s="44"/>
      <c r="E21" s="44"/>
      <c r="F21" s="44"/>
      <c r="G21" s="44"/>
      <c r="H21" s="120"/>
      <c r="I21" s="120"/>
      <c r="J21" s="121"/>
      <c r="K21" s="121"/>
      <c r="L21" s="121"/>
      <c r="M21" s="121"/>
      <c r="N21" s="122">
        <f>IF(I118+J118+K118+M118&gt;=2,I21+J21+K21+L21+M21,I21+J21+K21+M21)</f>
        <v>0</v>
      </c>
      <c r="O21" s="163">
        <f>IF(I118+J118+K118+M118&lt;2,L21," ")</f>
        <v>0</v>
      </c>
      <c r="P21" s="2"/>
      <c r="Q21" s="2"/>
      <c r="R21" s="2"/>
      <c r="S21" s="2"/>
      <c r="T21" s="2"/>
      <c r="U21" s="2"/>
      <c r="V21" s="2"/>
    </row>
    <row r="22" spans="1:25" ht="15" customHeight="1" x14ac:dyDescent="0.4">
      <c r="A22" s="31">
        <f>'Weekly Menus'!A23</f>
        <v>0</v>
      </c>
      <c r="B22" s="103"/>
      <c r="C22" s="44"/>
      <c r="D22" s="44"/>
      <c r="E22" s="44"/>
      <c r="F22" s="44"/>
      <c r="G22" s="44"/>
      <c r="H22" s="120"/>
      <c r="I22" s="120"/>
      <c r="J22" s="121"/>
      <c r="K22" s="121"/>
      <c r="L22" s="121"/>
      <c r="M22" s="121"/>
      <c r="N22" s="122">
        <f>IF(I118+J118+K118+M118&gt;=2,I22+J22+K22+L22+M22,I22+J22+K22+M22)</f>
        <v>0</v>
      </c>
      <c r="O22" s="163">
        <f>IF(I118+J118+K118+M118&lt;2,L22," ")</f>
        <v>0</v>
      </c>
      <c r="P22" s="2"/>
      <c r="Q22" s="2"/>
      <c r="R22" s="2"/>
      <c r="S22" s="2"/>
      <c r="T22" s="2"/>
      <c r="U22" s="2"/>
      <c r="V22" s="2"/>
    </row>
    <row r="23" spans="1:25" ht="15" customHeight="1" x14ac:dyDescent="0.4">
      <c r="A23" s="31">
        <f>'Weekly Menus'!A24</f>
        <v>0</v>
      </c>
      <c r="B23" s="103"/>
      <c r="C23" s="44"/>
      <c r="D23" s="44"/>
      <c r="E23" s="44"/>
      <c r="F23" s="44"/>
      <c r="G23" s="44"/>
      <c r="H23" s="120"/>
      <c r="I23" s="120"/>
      <c r="J23" s="121"/>
      <c r="K23" s="121"/>
      <c r="L23" s="121"/>
      <c r="M23" s="121"/>
      <c r="N23" s="122">
        <f>IF(I118+J118+K118+M118&gt;=2,I23+J23+K23+L23+M23,I23+J23+K23+M23)</f>
        <v>0</v>
      </c>
      <c r="O23" s="163">
        <f>IF(I118+J118+K118+M118&lt;2,L23," ")</f>
        <v>0</v>
      </c>
      <c r="P23" s="2"/>
      <c r="Q23" s="2"/>
      <c r="R23" s="2"/>
      <c r="S23" s="2"/>
      <c r="T23" s="2"/>
      <c r="U23" s="2"/>
      <c r="V23" s="2"/>
    </row>
    <row r="24" spans="1:25" ht="15" customHeight="1" x14ac:dyDescent="0.4">
      <c r="A24" s="31">
        <f>'Weekly Menus'!A25</f>
        <v>0</v>
      </c>
      <c r="B24" s="103"/>
      <c r="C24" s="44"/>
      <c r="D24" s="44"/>
      <c r="E24" s="44"/>
      <c r="F24" s="44"/>
      <c r="G24" s="44"/>
      <c r="H24" s="120"/>
      <c r="I24" s="120"/>
      <c r="J24" s="121"/>
      <c r="K24" s="121"/>
      <c r="L24" s="121"/>
      <c r="M24" s="121"/>
      <c r="N24" s="122">
        <f>IF(I118+J118+K118+M118&gt;=2,I24+J24+K24+L24+M24,I24+J24+K24+M24)</f>
        <v>0</v>
      </c>
      <c r="O24" s="163">
        <f>IF(I118+J118+K118+M118&lt;2,L24," ")</f>
        <v>0</v>
      </c>
      <c r="P24" s="2"/>
      <c r="Q24" s="2"/>
      <c r="R24" s="2"/>
      <c r="S24" s="2"/>
      <c r="T24" s="2"/>
      <c r="U24" s="2"/>
      <c r="V24" s="2"/>
    </row>
    <row r="25" spans="1:25" ht="15" customHeight="1" x14ac:dyDescent="0.4">
      <c r="A25" s="31">
        <f>'Weekly Menus'!A26</f>
        <v>0</v>
      </c>
      <c r="B25" s="103"/>
      <c r="C25" s="44"/>
      <c r="D25" s="44"/>
      <c r="E25" s="44"/>
      <c r="F25" s="44"/>
      <c r="G25" s="44"/>
      <c r="H25" s="120"/>
      <c r="I25" s="120"/>
      <c r="J25" s="121"/>
      <c r="K25" s="121"/>
      <c r="L25" s="121"/>
      <c r="M25" s="121"/>
      <c r="N25" s="122">
        <f>IF(I118+J118+K118+M118&gt;=2,I25+J25+K25+L25+M25,I25+J25+K25+M25)</f>
        <v>0</v>
      </c>
      <c r="O25" s="163">
        <f>IF(I118+J118+K118+M118&lt;2,L25," ")</f>
        <v>0</v>
      </c>
      <c r="P25" s="2"/>
      <c r="Q25" s="2"/>
      <c r="R25" s="2"/>
      <c r="S25" s="2"/>
      <c r="T25" s="2"/>
      <c r="U25" s="2"/>
      <c r="V25" s="2"/>
    </row>
    <row r="26" spans="1:25" x14ac:dyDescent="0.4">
      <c r="A26" s="238" t="s">
        <v>16</v>
      </c>
      <c r="B26" s="239"/>
      <c r="C26" s="114"/>
      <c r="D26" s="10">
        <f>SUM(D6:D25)</f>
        <v>0</v>
      </c>
      <c r="E26" s="11">
        <f>SUM(E6:E25,C6:C25)</f>
        <v>0</v>
      </c>
      <c r="F26" s="126">
        <f>SUMIF(F6:F25,"yes",E6:E25)</f>
        <v>0</v>
      </c>
      <c r="G26" s="12">
        <f>SUM(G6:G25,N6:N25)</f>
        <v>0</v>
      </c>
      <c r="H26" s="115">
        <f>SUM(H6:H25)</f>
        <v>0</v>
      </c>
      <c r="I26" s="143">
        <f>SUM(I6:I25)</f>
        <v>0</v>
      </c>
      <c r="J26" s="117">
        <f t="shared" ref="J26:M26" si="0">SUM(J6:J25)</f>
        <v>0</v>
      </c>
      <c r="K26" s="144">
        <f t="shared" si="0"/>
        <v>0</v>
      </c>
      <c r="L26" s="145">
        <f t="shared" si="0"/>
        <v>0</v>
      </c>
      <c r="M26" s="146">
        <f t="shared" si="0"/>
        <v>0</v>
      </c>
      <c r="N26" s="114"/>
      <c r="O26" s="164">
        <f t="shared" ref="O26" si="1">SUM(O6:O25)</f>
        <v>0</v>
      </c>
      <c r="P26" s="2"/>
      <c r="Q26" s="2"/>
      <c r="R26" s="2"/>
      <c r="S26" s="2"/>
      <c r="T26" s="2"/>
      <c r="U26" s="2"/>
      <c r="V26" s="2"/>
    </row>
    <row r="27" spans="1:25" ht="29.15" x14ac:dyDescent="0.4">
      <c r="A27" s="240" t="s">
        <v>14</v>
      </c>
      <c r="B27" s="241"/>
      <c r="C27" s="114"/>
      <c r="D27" s="114"/>
      <c r="E27" s="8" t="s">
        <v>66</v>
      </c>
      <c r="F27" s="133"/>
      <c r="G27" s="8" t="s">
        <v>17</v>
      </c>
      <c r="H27" s="8" t="s">
        <v>17</v>
      </c>
      <c r="I27" s="9"/>
      <c r="J27" s="9"/>
      <c r="K27" s="9"/>
      <c r="L27" s="9"/>
      <c r="M27" s="9"/>
      <c r="N27" s="9"/>
      <c r="O27" s="165"/>
      <c r="P27" s="2"/>
      <c r="Q27" s="2"/>
      <c r="R27" s="2"/>
      <c r="S27" s="2"/>
      <c r="T27" s="2"/>
      <c r="U27" s="2"/>
      <c r="V27" s="2"/>
    </row>
    <row r="28" spans="1:25" ht="15.75" customHeight="1" thickBot="1" x14ac:dyDescent="0.45">
      <c r="A28" s="242" t="s">
        <v>12</v>
      </c>
      <c r="B28" s="243"/>
      <c r="C28" s="3"/>
      <c r="D28" s="3"/>
      <c r="E28" s="166" t="str">
        <f t="shared" ref="E28" si="2">IF(E26&gt;=1,"Yes","No")</f>
        <v>No</v>
      </c>
      <c r="F28" s="171"/>
      <c r="G28" s="166" t="str">
        <f>IF(G26&gt;=1,"Yes","No")</f>
        <v>No</v>
      </c>
      <c r="H28" s="166" t="str">
        <f>IF(H26&gt;=1,"Yes","No")</f>
        <v>No</v>
      </c>
      <c r="I28" s="167"/>
      <c r="J28" s="167"/>
      <c r="K28" s="167"/>
      <c r="L28" s="167"/>
      <c r="M28" s="167"/>
      <c r="N28" s="3"/>
      <c r="O28" s="168"/>
      <c r="P28" s="2"/>
      <c r="Q28" s="2"/>
      <c r="R28" s="2"/>
      <c r="S28" s="2"/>
      <c r="T28" s="2"/>
      <c r="U28" s="2"/>
      <c r="V28" s="2"/>
    </row>
    <row r="29" spans="1:25" s="13" customFormat="1" ht="15.75" customHeight="1" thickBot="1" x14ac:dyDescent="0.45">
      <c r="A29" s="190"/>
      <c r="B29" s="190"/>
      <c r="C29" s="190"/>
      <c r="D29" s="190"/>
      <c r="E29" s="190"/>
      <c r="F29" s="190"/>
      <c r="G29" s="190"/>
      <c r="H29" s="190"/>
      <c r="I29" s="191"/>
      <c r="J29" s="191"/>
      <c r="K29" s="191"/>
      <c r="L29" s="191"/>
      <c r="M29" s="191"/>
      <c r="N29" s="190"/>
      <c r="O29" s="190"/>
      <c r="P29" s="2"/>
      <c r="Q29" s="2"/>
      <c r="R29" s="2"/>
      <c r="S29" s="2"/>
      <c r="T29" s="2"/>
      <c r="U29" s="2"/>
      <c r="V29" s="2"/>
    </row>
    <row r="30" spans="1:25" ht="18.45" x14ac:dyDescent="0.4">
      <c r="A30" s="244" t="s">
        <v>60</v>
      </c>
      <c r="B30" s="245"/>
      <c r="C30" s="245"/>
      <c r="D30" s="245"/>
      <c r="E30" s="245"/>
      <c r="F30" s="245"/>
      <c r="G30" s="245"/>
      <c r="H30" s="245"/>
      <c r="I30" s="245"/>
      <c r="J30" s="245"/>
      <c r="K30" s="245"/>
      <c r="L30" s="245"/>
      <c r="M30" s="245"/>
      <c r="N30" s="245"/>
      <c r="O30" s="246"/>
      <c r="P30" s="2"/>
      <c r="Q30" s="2"/>
      <c r="R30" s="2"/>
      <c r="S30" s="2"/>
      <c r="T30" s="2"/>
      <c r="U30" s="2"/>
      <c r="V30" s="2"/>
      <c r="W30" s="2"/>
      <c r="X30" s="2"/>
      <c r="Y30" s="2"/>
    </row>
    <row r="31" spans="1:25" x14ac:dyDescent="0.4">
      <c r="A31" s="123" t="s">
        <v>29</v>
      </c>
      <c r="B31" s="124">
        <f>'Weekly Menus'!B4</f>
        <v>0</v>
      </c>
      <c r="C31" s="124"/>
      <c r="D31" s="124"/>
      <c r="E31" s="53"/>
      <c r="F31" s="53"/>
      <c r="G31" s="53"/>
      <c r="H31" s="53"/>
      <c r="I31" s="53"/>
      <c r="J31" s="53"/>
      <c r="K31" s="53"/>
      <c r="L31" s="53"/>
      <c r="M31" s="53"/>
      <c r="N31" s="53"/>
      <c r="O31" s="54"/>
      <c r="P31" s="80"/>
      <c r="Q31" s="80"/>
    </row>
    <row r="32" spans="1:25" ht="15" thickBot="1" x14ac:dyDescent="0.45">
      <c r="A32" s="192"/>
      <c r="B32" s="193"/>
      <c r="C32" s="193"/>
      <c r="D32" s="193"/>
      <c r="E32" s="193"/>
      <c r="F32" s="193"/>
      <c r="G32" s="193"/>
      <c r="H32" s="193"/>
      <c r="I32" s="193"/>
      <c r="J32" s="193"/>
      <c r="K32" s="193"/>
      <c r="L32" s="193"/>
      <c r="M32" s="193"/>
      <c r="N32" s="193"/>
      <c r="O32" s="194"/>
      <c r="P32" s="80"/>
      <c r="Q32" s="80"/>
    </row>
    <row r="33" spans="1:15" ht="18.45" x14ac:dyDescent="0.5">
      <c r="A33" s="232" t="s">
        <v>7</v>
      </c>
      <c r="B33" s="233"/>
      <c r="C33" s="233"/>
      <c r="D33" s="233"/>
      <c r="E33" s="233"/>
      <c r="F33" s="233"/>
      <c r="G33" s="233"/>
      <c r="H33" s="233"/>
      <c r="I33" s="233"/>
      <c r="J33" s="233"/>
      <c r="K33" s="233"/>
      <c r="L33" s="233"/>
      <c r="M33" s="233"/>
      <c r="N33" s="233"/>
      <c r="O33" s="234"/>
    </row>
    <row r="34" spans="1:15" ht="45" customHeight="1" x14ac:dyDescent="0.4">
      <c r="A34" s="5" t="s">
        <v>11</v>
      </c>
      <c r="B34" s="4" t="s">
        <v>65</v>
      </c>
      <c r="C34" s="151" t="s">
        <v>70</v>
      </c>
      <c r="D34" s="151" t="s">
        <v>57</v>
      </c>
      <c r="E34" s="152" t="s">
        <v>67</v>
      </c>
      <c r="F34" s="207" t="s">
        <v>81</v>
      </c>
      <c r="G34" s="153" t="s">
        <v>2</v>
      </c>
      <c r="H34" s="154" t="s">
        <v>64</v>
      </c>
      <c r="I34" s="155" t="s">
        <v>32</v>
      </c>
      <c r="J34" s="156" t="s">
        <v>68</v>
      </c>
      <c r="K34" s="157" t="s">
        <v>69</v>
      </c>
      <c r="L34" s="158" t="s">
        <v>71</v>
      </c>
      <c r="M34" s="159" t="s">
        <v>5</v>
      </c>
      <c r="N34" s="160" t="s">
        <v>58</v>
      </c>
      <c r="O34" s="162" t="s">
        <v>59</v>
      </c>
    </row>
    <row r="35" spans="1:15" ht="15" customHeight="1" x14ac:dyDescent="0.4">
      <c r="A35" s="125">
        <f>'Weekly Menus'!B7</f>
        <v>0</v>
      </c>
      <c r="B35" s="101"/>
      <c r="C35" s="44"/>
      <c r="D35" s="44"/>
      <c r="E35" s="44"/>
      <c r="F35" s="44"/>
      <c r="G35" s="44"/>
      <c r="H35" s="120"/>
      <c r="I35" s="120"/>
      <c r="J35" s="121"/>
      <c r="K35" s="121"/>
      <c r="L35" s="121"/>
      <c r="M35" s="121"/>
      <c r="N35" s="122">
        <f>IF(I118+J118+K118+M118&gt;=2,I35+J35+K35+L35+M35,I35+J35+K35+M35)</f>
        <v>0</v>
      </c>
      <c r="O35" s="163">
        <f>IF(I118+J118+K118+M118&lt;2,L35," ")</f>
        <v>0</v>
      </c>
    </row>
    <row r="36" spans="1:15" ht="15" customHeight="1" x14ac:dyDescent="0.4">
      <c r="A36" s="125">
        <f>'Weekly Menus'!B8</f>
        <v>0</v>
      </c>
      <c r="B36" s="101"/>
      <c r="C36" s="44"/>
      <c r="D36" s="44"/>
      <c r="E36" s="44"/>
      <c r="F36" s="44"/>
      <c r="G36" s="44"/>
      <c r="H36" s="120"/>
      <c r="I36" s="120"/>
      <c r="J36" s="121"/>
      <c r="K36" s="121"/>
      <c r="L36" s="121"/>
      <c r="M36" s="121"/>
      <c r="N36" s="122">
        <f>IF(I118+J118+K118+M118&gt;=2,I36+J36+K36+L36+M36,I36+J36+K36+M36)</f>
        <v>0</v>
      </c>
      <c r="O36" s="163">
        <f>IF(I118+J118+K118+M118&lt;2,L36," ")</f>
        <v>0</v>
      </c>
    </row>
    <row r="37" spans="1:15" x14ac:dyDescent="0.4">
      <c r="A37" s="125">
        <f>'Weekly Menus'!B9</f>
        <v>0</v>
      </c>
      <c r="B37" s="101"/>
      <c r="C37" s="44"/>
      <c r="D37" s="44"/>
      <c r="E37" s="44"/>
      <c r="F37" s="44"/>
      <c r="G37" s="44"/>
      <c r="H37" s="120"/>
      <c r="I37" s="120"/>
      <c r="J37" s="121"/>
      <c r="K37" s="121"/>
      <c r="L37" s="121"/>
      <c r="M37" s="121"/>
      <c r="N37" s="122">
        <f>IF(I118+J118+K118+M118&gt;=2,I37+J37+K37+L37+M37,I37+J37+K37+M37)</f>
        <v>0</v>
      </c>
      <c r="O37" s="163">
        <f>IF(I118+J118+K118+M118&lt;2,L37," ")</f>
        <v>0</v>
      </c>
    </row>
    <row r="38" spans="1:15" x14ac:dyDescent="0.4">
      <c r="A38" s="125">
        <f>'Weekly Menus'!B10</f>
        <v>0</v>
      </c>
      <c r="B38" s="101"/>
      <c r="C38" s="44"/>
      <c r="D38" s="44"/>
      <c r="E38" s="44"/>
      <c r="F38" s="44"/>
      <c r="G38" s="44"/>
      <c r="H38" s="120"/>
      <c r="I38" s="120"/>
      <c r="J38" s="121"/>
      <c r="K38" s="121"/>
      <c r="L38" s="121"/>
      <c r="M38" s="121"/>
      <c r="N38" s="122">
        <f>IF(I118+J118+K118+M118&gt;=2,I38+J38+K38+L38+M38,I38+J38+K38+M38)</f>
        <v>0</v>
      </c>
      <c r="O38" s="163">
        <f>IF(I118+J118+K118+M118&lt;2,L38," ")</f>
        <v>0</v>
      </c>
    </row>
    <row r="39" spans="1:15" x14ac:dyDescent="0.4">
      <c r="A39" s="125">
        <f>'Weekly Menus'!B11</f>
        <v>0</v>
      </c>
      <c r="B39" s="101"/>
      <c r="C39" s="44"/>
      <c r="D39" s="44"/>
      <c r="E39" s="44"/>
      <c r="F39" s="44"/>
      <c r="G39" s="44"/>
      <c r="H39" s="120"/>
      <c r="I39" s="120"/>
      <c r="J39" s="121"/>
      <c r="K39" s="121"/>
      <c r="L39" s="121"/>
      <c r="M39" s="121"/>
      <c r="N39" s="122">
        <f>IF(I118+J118+K118+M118&gt;=2,I39+J39+K39+L39+M39,I39+J39+K39+M39)</f>
        <v>0</v>
      </c>
      <c r="O39" s="163">
        <f>IF(I118+J118+K118+M118&lt;2,L39," ")</f>
        <v>0</v>
      </c>
    </row>
    <row r="40" spans="1:15" x14ac:dyDescent="0.4">
      <c r="A40" s="125">
        <f>'Weekly Menus'!B12</f>
        <v>0</v>
      </c>
      <c r="B40" s="101"/>
      <c r="C40" s="44"/>
      <c r="D40" s="44"/>
      <c r="E40" s="44"/>
      <c r="F40" s="44"/>
      <c r="G40" s="44"/>
      <c r="H40" s="120"/>
      <c r="I40" s="120"/>
      <c r="J40" s="121"/>
      <c r="K40" s="121"/>
      <c r="L40" s="121"/>
      <c r="M40" s="121"/>
      <c r="N40" s="122">
        <f>IF(I118+J118+K118+M118&gt;=2,I40+J40+K40+L40+M40,I40+J40+K40+M40)</f>
        <v>0</v>
      </c>
      <c r="O40" s="163">
        <f>IF(I118+J118+K118+M118&lt;2,L40," ")</f>
        <v>0</v>
      </c>
    </row>
    <row r="41" spans="1:15" x14ac:dyDescent="0.4">
      <c r="A41" s="125">
        <f>'Weekly Menus'!B13</f>
        <v>0</v>
      </c>
      <c r="B41" s="102"/>
      <c r="C41" s="44"/>
      <c r="D41" s="44"/>
      <c r="E41" s="44"/>
      <c r="F41" s="44"/>
      <c r="G41" s="44"/>
      <c r="H41" s="120"/>
      <c r="I41" s="120"/>
      <c r="J41" s="121"/>
      <c r="K41" s="121"/>
      <c r="L41" s="121"/>
      <c r="M41" s="121"/>
      <c r="N41" s="122">
        <f>IF(I118+J118+K118+M118&gt;=2,I41+J41+K41+L41+M41,I41+J41+K41+M41)</f>
        <v>0</v>
      </c>
      <c r="O41" s="163">
        <f>IF(I118+J118+K118+M118&lt;2,L41," ")</f>
        <v>0</v>
      </c>
    </row>
    <row r="42" spans="1:15" x14ac:dyDescent="0.4">
      <c r="A42" s="125">
        <f>'Weekly Menus'!B14</f>
        <v>0</v>
      </c>
      <c r="B42" s="101"/>
      <c r="C42" s="44"/>
      <c r="D42" s="44"/>
      <c r="E42" s="44"/>
      <c r="F42" s="44"/>
      <c r="G42" s="44"/>
      <c r="H42" s="120"/>
      <c r="I42" s="120"/>
      <c r="J42" s="121"/>
      <c r="K42" s="121"/>
      <c r="L42" s="121"/>
      <c r="M42" s="121"/>
      <c r="N42" s="122">
        <f>IF(I118+J118+K118+M118&gt;=2,I42+J42+K42+L42+M42,I42+J42+K42+M42)</f>
        <v>0</v>
      </c>
      <c r="O42" s="163">
        <f>IF(I118+J118+K118+M118&lt;2,L42," ")</f>
        <v>0</v>
      </c>
    </row>
    <row r="43" spans="1:15" x14ac:dyDescent="0.4">
      <c r="A43" s="125">
        <f>'Weekly Menus'!B15</f>
        <v>0</v>
      </c>
      <c r="B43" s="101"/>
      <c r="C43" s="44"/>
      <c r="D43" s="44"/>
      <c r="E43" s="44"/>
      <c r="F43" s="44"/>
      <c r="G43" s="44"/>
      <c r="H43" s="120"/>
      <c r="I43" s="120"/>
      <c r="J43" s="121"/>
      <c r="K43" s="121"/>
      <c r="L43" s="121"/>
      <c r="M43" s="121"/>
      <c r="N43" s="122">
        <f>IF(I118+J118+K118+M118&gt;=2,I43+J43+K43+L43+M43,I43+J43+K43+M43)</f>
        <v>0</v>
      </c>
      <c r="O43" s="163">
        <f>IF(I118+J118+K118+M118&lt;2,L43," ")</f>
        <v>0</v>
      </c>
    </row>
    <row r="44" spans="1:15" x14ac:dyDescent="0.4">
      <c r="A44" s="125">
        <f>'Weekly Menus'!B16</f>
        <v>0</v>
      </c>
      <c r="B44" s="101"/>
      <c r="C44" s="44"/>
      <c r="D44" s="44"/>
      <c r="E44" s="44"/>
      <c r="F44" s="44"/>
      <c r="G44" s="44"/>
      <c r="H44" s="120"/>
      <c r="I44" s="120"/>
      <c r="J44" s="121"/>
      <c r="K44" s="121"/>
      <c r="L44" s="121"/>
      <c r="M44" s="121"/>
      <c r="N44" s="122">
        <f>IF(I118+J118+K118+M118&gt;=2,I44+J44+K44+L44+M44,I44+J44+K44+M44)</f>
        <v>0</v>
      </c>
      <c r="O44" s="163">
        <f>IF(I118+J118+K118+M118&lt;2,L44," ")</f>
        <v>0</v>
      </c>
    </row>
    <row r="45" spans="1:15" x14ac:dyDescent="0.4">
      <c r="A45" s="125">
        <f>'Weekly Menus'!B17</f>
        <v>0</v>
      </c>
      <c r="B45" s="103"/>
      <c r="C45" s="44"/>
      <c r="D45" s="44"/>
      <c r="E45" s="44"/>
      <c r="F45" s="44"/>
      <c r="G45" s="44"/>
      <c r="H45" s="120"/>
      <c r="I45" s="120"/>
      <c r="J45" s="121"/>
      <c r="K45" s="121"/>
      <c r="L45" s="121"/>
      <c r="M45" s="121"/>
      <c r="N45" s="122">
        <f>IF(I118+J118+K118+M118&gt;=2,I45+J45+K45+L45+M45,I45+J45+K45+M45)</f>
        <v>0</v>
      </c>
      <c r="O45" s="163">
        <f>IF(I118+J118+K118+M118&lt;2,L45," ")</f>
        <v>0</v>
      </c>
    </row>
    <row r="46" spans="1:15" x14ac:dyDescent="0.4">
      <c r="A46" s="125">
        <f>'Weekly Menus'!B18</f>
        <v>0</v>
      </c>
      <c r="B46" s="103"/>
      <c r="C46" s="44"/>
      <c r="D46" s="44"/>
      <c r="E46" s="44"/>
      <c r="F46" s="44"/>
      <c r="G46" s="44"/>
      <c r="H46" s="120"/>
      <c r="I46" s="120"/>
      <c r="J46" s="121"/>
      <c r="K46" s="121"/>
      <c r="L46" s="121"/>
      <c r="M46" s="121"/>
      <c r="N46" s="122">
        <f>IF(I118+J118+K118+M118&gt;=2,I46+J46+K46+L46+M46,I46+J46+K46+M46)</f>
        <v>0</v>
      </c>
      <c r="O46" s="163">
        <f>IF(I118+J118+K118+M118&lt;2,L46," ")</f>
        <v>0</v>
      </c>
    </row>
    <row r="47" spans="1:15" x14ac:dyDescent="0.4">
      <c r="A47" s="125">
        <f>'Weekly Menus'!B19</f>
        <v>0</v>
      </c>
      <c r="B47" s="103"/>
      <c r="C47" s="44"/>
      <c r="D47" s="44"/>
      <c r="E47" s="44"/>
      <c r="F47" s="44"/>
      <c r="G47" s="44"/>
      <c r="H47" s="120"/>
      <c r="I47" s="120"/>
      <c r="J47" s="121"/>
      <c r="K47" s="121"/>
      <c r="L47" s="121"/>
      <c r="M47" s="121"/>
      <c r="N47" s="122">
        <f>IF(I118+J118+K118+M118&gt;=2,I47+J47+K47+L47+M47,I47+J47+K47+M47)</f>
        <v>0</v>
      </c>
      <c r="O47" s="163">
        <f>IF(I118+J118+K118+M118&lt;2,L47," ")</f>
        <v>0</v>
      </c>
    </row>
    <row r="48" spans="1:15" x14ac:dyDescent="0.4">
      <c r="A48" s="125">
        <f>'Weekly Menus'!B20</f>
        <v>0</v>
      </c>
      <c r="B48" s="103"/>
      <c r="C48" s="44"/>
      <c r="D48" s="44"/>
      <c r="E48" s="44"/>
      <c r="F48" s="44"/>
      <c r="G48" s="44"/>
      <c r="H48" s="120"/>
      <c r="I48" s="120"/>
      <c r="J48" s="121"/>
      <c r="K48" s="121"/>
      <c r="L48" s="121"/>
      <c r="M48" s="121"/>
      <c r="N48" s="122">
        <f>IF(I118+J118+K118+M118&gt;=2,I48+J48+K48+L48+M48,I48+J48+K48+M48)</f>
        <v>0</v>
      </c>
      <c r="O48" s="163">
        <f>IF(I118+J118+K118+M118&lt;2,L48," ")</f>
        <v>0</v>
      </c>
    </row>
    <row r="49" spans="1:17" x14ac:dyDescent="0.4">
      <c r="A49" s="125">
        <f>'Weekly Menus'!B21</f>
        <v>0</v>
      </c>
      <c r="B49" s="103"/>
      <c r="C49" s="44"/>
      <c r="D49" s="44"/>
      <c r="E49" s="44"/>
      <c r="F49" s="44"/>
      <c r="G49" s="44"/>
      <c r="H49" s="120"/>
      <c r="I49" s="120"/>
      <c r="J49" s="121"/>
      <c r="K49" s="121"/>
      <c r="L49" s="121"/>
      <c r="M49" s="121"/>
      <c r="N49" s="122">
        <f>IF(I118+J118+K118+M118&gt;=2,I49+J49+K49+L49+M49,I49+J49+K49+M49)</f>
        <v>0</v>
      </c>
      <c r="O49" s="163">
        <f>IF(I118+J118+K118+M118&lt;2,L49," ")</f>
        <v>0</v>
      </c>
    </row>
    <row r="50" spans="1:17" x14ac:dyDescent="0.4">
      <c r="A50" s="125">
        <f>'Weekly Menus'!B22</f>
        <v>0</v>
      </c>
      <c r="B50" s="103"/>
      <c r="C50" s="44"/>
      <c r="D50" s="44"/>
      <c r="E50" s="44"/>
      <c r="F50" s="44"/>
      <c r="G50" s="44"/>
      <c r="H50" s="120"/>
      <c r="I50" s="120"/>
      <c r="J50" s="121"/>
      <c r="K50" s="121"/>
      <c r="L50" s="121"/>
      <c r="M50" s="121"/>
      <c r="N50" s="122">
        <f>IF(I118+J118+K118+M118&gt;=2,I50+J50+K50+L50+M50,I50+J50+K50+M50)</f>
        <v>0</v>
      </c>
      <c r="O50" s="163">
        <f>IF(I118+J118+K118+M118&lt;2,L50," ")</f>
        <v>0</v>
      </c>
    </row>
    <row r="51" spans="1:17" x14ac:dyDescent="0.4">
      <c r="A51" s="125">
        <f>'Weekly Menus'!B23</f>
        <v>0</v>
      </c>
      <c r="B51" s="103"/>
      <c r="C51" s="44"/>
      <c r="D51" s="44"/>
      <c r="E51" s="44"/>
      <c r="F51" s="44"/>
      <c r="G51" s="44"/>
      <c r="H51" s="120"/>
      <c r="I51" s="120"/>
      <c r="J51" s="121"/>
      <c r="K51" s="121"/>
      <c r="L51" s="121"/>
      <c r="M51" s="121"/>
      <c r="N51" s="122">
        <f>IF(I118+J118+K118+M118&gt;=2,I51+J51+K51+L51+M51,I51+J51+K51+M51)</f>
        <v>0</v>
      </c>
      <c r="O51" s="163">
        <f>IF(I118+J118+K118+M118&lt;2,L51," ")</f>
        <v>0</v>
      </c>
    </row>
    <row r="52" spans="1:17" x14ac:dyDescent="0.4">
      <c r="A52" s="125">
        <f>'Weekly Menus'!B24</f>
        <v>0</v>
      </c>
      <c r="B52" s="103"/>
      <c r="C52" s="44"/>
      <c r="D52" s="44"/>
      <c r="E52" s="44"/>
      <c r="F52" s="44"/>
      <c r="G52" s="44"/>
      <c r="H52" s="120"/>
      <c r="I52" s="120"/>
      <c r="J52" s="121"/>
      <c r="K52" s="121"/>
      <c r="L52" s="121"/>
      <c r="M52" s="121"/>
      <c r="N52" s="122">
        <f>IF(I118+J118+K118+M118&gt;=2,I52+J52+K52+L52+M52,I52+J52+K52+M52)</f>
        <v>0</v>
      </c>
      <c r="O52" s="163">
        <f>IF(I118+J118+K118+M118&lt;2,L52," ")</f>
        <v>0</v>
      </c>
    </row>
    <row r="53" spans="1:17" x14ac:dyDescent="0.4">
      <c r="A53" s="125">
        <f>'Weekly Menus'!B25</f>
        <v>0</v>
      </c>
      <c r="B53" s="103"/>
      <c r="C53" s="44"/>
      <c r="D53" s="44"/>
      <c r="E53" s="44"/>
      <c r="F53" s="44"/>
      <c r="G53" s="44"/>
      <c r="H53" s="120"/>
      <c r="I53" s="120"/>
      <c r="J53" s="121"/>
      <c r="K53" s="121"/>
      <c r="L53" s="121"/>
      <c r="M53" s="121"/>
      <c r="N53" s="122">
        <f>IF(I118+J118+K118+M118&gt;=2,I53+J53+K53+L53+M53,I53+J53+K53+M53)</f>
        <v>0</v>
      </c>
      <c r="O53" s="163">
        <f>IF(I118+J118+K118+M118&lt;2,L53," ")</f>
        <v>0</v>
      </c>
    </row>
    <row r="54" spans="1:17" x14ac:dyDescent="0.4">
      <c r="A54" s="125">
        <f>'Weekly Menus'!B26</f>
        <v>0</v>
      </c>
      <c r="B54" s="103"/>
      <c r="C54" s="44"/>
      <c r="D54" s="44"/>
      <c r="E54" s="44"/>
      <c r="F54" s="44"/>
      <c r="G54" s="44"/>
      <c r="H54" s="120"/>
      <c r="I54" s="120"/>
      <c r="J54" s="121"/>
      <c r="K54" s="121"/>
      <c r="L54" s="121"/>
      <c r="M54" s="121"/>
      <c r="N54" s="122">
        <f>IF(I118+J118+K118+M118&gt;=2,I54+J54+K54+L54+M54,I54+J54+K54+M54)</f>
        <v>0</v>
      </c>
      <c r="O54" s="163">
        <f>IF(I118+J118+K118+M118&lt;2,L54," ")</f>
        <v>0</v>
      </c>
    </row>
    <row r="55" spans="1:17" x14ac:dyDescent="0.4">
      <c r="A55" s="230" t="s">
        <v>16</v>
      </c>
      <c r="B55" s="231"/>
      <c r="C55" s="128"/>
      <c r="D55" s="129">
        <f>SUM(D35:D54)</f>
        <v>0</v>
      </c>
      <c r="E55" s="126">
        <f>SUM(E35:E54,C35:C54)</f>
        <v>0</v>
      </c>
      <c r="F55" s="126">
        <f>SUMIF(F35:F54,"yes",E35:E54)</f>
        <v>0</v>
      </c>
      <c r="G55" s="127">
        <f>SUM(G35:G54,N35:N54)</f>
        <v>0</v>
      </c>
      <c r="H55" s="130">
        <f>SUM(H35:H54)</f>
        <v>0</v>
      </c>
      <c r="I55" s="147">
        <f>SUM(I35:I54)</f>
        <v>0</v>
      </c>
      <c r="J55" s="131">
        <f t="shared" ref="J55:O55" si="3">SUM(J35:J54)</f>
        <v>0</v>
      </c>
      <c r="K55" s="148">
        <f t="shared" si="3"/>
        <v>0</v>
      </c>
      <c r="L55" s="149">
        <f t="shared" si="3"/>
        <v>0</v>
      </c>
      <c r="M55" s="150">
        <f t="shared" si="3"/>
        <v>0</v>
      </c>
      <c r="N55" s="114"/>
      <c r="O55" s="169">
        <f t="shared" si="3"/>
        <v>0</v>
      </c>
    </row>
    <row r="56" spans="1:17" ht="29.15" x14ac:dyDescent="0.4">
      <c r="A56" s="226" t="s">
        <v>14</v>
      </c>
      <c r="B56" s="227"/>
      <c r="C56" s="128"/>
      <c r="D56" s="128"/>
      <c r="E56" s="132" t="s">
        <v>66</v>
      </c>
      <c r="F56" s="133"/>
      <c r="G56" s="132" t="s">
        <v>17</v>
      </c>
      <c r="H56" s="132" t="s">
        <v>17</v>
      </c>
      <c r="I56" s="133"/>
      <c r="J56" s="133"/>
      <c r="K56" s="133"/>
      <c r="L56" s="133"/>
      <c r="M56" s="133"/>
      <c r="N56" s="133"/>
      <c r="O56" s="170"/>
    </row>
    <row r="57" spans="1:17" ht="15" thickBot="1" x14ac:dyDescent="0.45">
      <c r="A57" s="228" t="s">
        <v>12</v>
      </c>
      <c r="B57" s="229"/>
      <c r="C57" s="171"/>
      <c r="D57" s="171"/>
      <c r="E57" s="172" t="str">
        <f t="shared" ref="E57" si="4">IF(E55&gt;=1,"Yes","No")</f>
        <v>No</v>
      </c>
      <c r="F57" s="171"/>
      <c r="G57" s="172" t="str">
        <f>IF(G55&gt;=1,"Yes","No")</f>
        <v>No</v>
      </c>
      <c r="H57" s="172" t="str">
        <f>IF(H55&gt;=1,"Yes","No")</f>
        <v>No</v>
      </c>
      <c r="I57" s="173"/>
      <c r="J57" s="173"/>
      <c r="K57" s="173"/>
      <c r="L57" s="173"/>
      <c r="M57" s="173"/>
      <c r="N57" s="171"/>
      <c r="O57" s="174"/>
    </row>
    <row r="58" spans="1:17" s="13" customFormat="1" ht="15" thickBot="1" x14ac:dyDescent="0.45">
      <c r="A58" s="175"/>
      <c r="B58" s="175"/>
      <c r="C58" s="175"/>
      <c r="D58" s="175"/>
      <c r="E58" s="175"/>
      <c r="F58" s="175"/>
      <c r="G58" s="175"/>
      <c r="H58" s="175"/>
      <c r="I58" s="176"/>
      <c r="J58" s="176"/>
      <c r="K58" s="176"/>
      <c r="L58" s="176"/>
      <c r="M58" s="176"/>
      <c r="N58" s="175"/>
      <c r="O58" s="175"/>
      <c r="P58" s="2"/>
    </row>
    <row r="59" spans="1:17" ht="18.45" x14ac:dyDescent="0.4">
      <c r="A59" s="244" t="s">
        <v>60</v>
      </c>
      <c r="B59" s="245"/>
      <c r="C59" s="245"/>
      <c r="D59" s="245"/>
      <c r="E59" s="245"/>
      <c r="F59" s="245"/>
      <c r="G59" s="245"/>
      <c r="H59" s="245"/>
      <c r="I59" s="245"/>
      <c r="J59" s="245"/>
      <c r="K59" s="245"/>
      <c r="L59" s="245"/>
      <c r="M59" s="245"/>
      <c r="N59" s="245"/>
      <c r="O59" s="246"/>
    </row>
    <row r="60" spans="1:17" x14ac:dyDescent="0.4">
      <c r="A60" s="123" t="s">
        <v>29</v>
      </c>
      <c r="B60" s="124">
        <f>'Weekly Menus'!B4</f>
        <v>0</v>
      </c>
      <c r="C60" s="124"/>
      <c r="D60" s="124"/>
      <c r="E60" s="53"/>
      <c r="F60" s="53"/>
      <c r="G60" s="53"/>
      <c r="H60" s="53"/>
      <c r="I60" s="53"/>
      <c r="J60" s="53"/>
      <c r="K60" s="53"/>
      <c r="L60" s="53"/>
      <c r="M60" s="53"/>
      <c r="N60" s="53"/>
      <c r="O60" s="54"/>
      <c r="P60" s="80"/>
      <c r="Q60" s="80"/>
    </row>
    <row r="61" spans="1:17" ht="15" thickBot="1" x14ac:dyDescent="0.45">
      <c r="A61" s="192"/>
      <c r="B61" s="193"/>
      <c r="C61" s="193"/>
      <c r="D61" s="193"/>
      <c r="E61" s="193"/>
      <c r="F61" s="193"/>
      <c r="G61" s="193"/>
      <c r="H61" s="193"/>
      <c r="I61" s="193"/>
      <c r="J61" s="193"/>
      <c r="K61" s="193"/>
      <c r="L61" s="193"/>
      <c r="M61" s="193"/>
      <c r="N61" s="193"/>
      <c r="O61" s="194"/>
      <c r="P61" s="80"/>
      <c r="Q61" s="80"/>
    </row>
    <row r="62" spans="1:17" ht="18.45" x14ac:dyDescent="0.5">
      <c r="A62" s="232" t="s">
        <v>8</v>
      </c>
      <c r="B62" s="233"/>
      <c r="C62" s="233"/>
      <c r="D62" s="233"/>
      <c r="E62" s="233"/>
      <c r="F62" s="233"/>
      <c r="G62" s="233"/>
      <c r="H62" s="233"/>
      <c r="I62" s="233"/>
      <c r="J62" s="233"/>
      <c r="K62" s="233"/>
      <c r="L62" s="233"/>
      <c r="M62" s="233"/>
      <c r="N62" s="233"/>
      <c r="O62" s="234"/>
    </row>
    <row r="63" spans="1:17" ht="45" customHeight="1" x14ac:dyDescent="0.4">
      <c r="A63" s="5" t="s">
        <v>11</v>
      </c>
      <c r="B63" s="4" t="s">
        <v>65</v>
      </c>
      <c r="C63" s="151" t="s">
        <v>70</v>
      </c>
      <c r="D63" s="151" t="s">
        <v>57</v>
      </c>
      <c r="E63" s="152" t="s">
        <v>67</v>
      </c>
      <c r="F63" s="207" t="s">
        <v>81</v>
      </c>
      <c r="G63" s="153" t="s">
        <v>2</v>
      </c>
      <c r="H63" s="154" t="s">
        <v>64</v>
      </c>
      <c r="I63" s="155" t="s">
        <v>32</v>
      </c>
      <c r="J63" s="156" t="s">
        <v>68</v>
      </c>
      <c r="K63" s="157" t="s">
        <v>69</v>
      </c>
      <c r="L63" s="158" t="s">
        <v>71</v>
      </c>
      <c r="M63" s="159" t="s">
        <v>5</v>
      </c>
      <c r="N63" s="160" t="s">
        <v>58</v>
      </c>
      <c r="O63" s="162" t="s">
        <v>59</v>
      </c>
    </row>
    <row r="64" spans="1:17" x14ac:dyDescent="0.4">
      <c r="A64" s="125">
        <f>'Weekly Menus'!C7</f>
        <v>0</v>
      </c>
      <c r="B64" s="101"/>
      <c r="C64" s="44"/>
      <c r="D64" s="44"/>
      <c r="E64" s="44"/>
      <c r="F64" s="44"/>
      <c r="G64" s="44"/>
      <c r="H64" s="120"/>
      <c r="I64" s="120"/>
      <c r="J64" s="121"/>
      <c r="K64" s="121"/>
      <c r="L64" s="121"/>
      <c r="M64" s="121"/>
      <c r="N64" s="122">
        <f>IF(I118+J118+K118+M118&gt;=2,I64+J64+K64+L64+M64,I64+J64+K64+M64)</f>
        <v>0</v>
      </c>
      <c r="O64" s="163">
        <f>IF(I118+J118+K118+M118&lt;2,L64," ")</f>
        <v>0</v>
      </c>
    </row>
    <row r="65" spans="1:15" x14ac:dyDescent="0.4">
      <c r="A65" s="125">
        <f>'Weekly Menus'!C8</f>
        <v>0</v>
      </c>
      <c r="B65" s="101"/>
      <c r="C65" s="44"/>
      <c r="D65" s="44"/>
      <c r="E65" s="44"/>
      <c r="F65" s="44"/>
      <c r="G65" s="44"/>
      <c r="H65" s="120"/>
      <c r="I65" s="120"/>
      <c r="J65" s="121"/>
      <c r="K65" s="121"/>
      <c r="L65" s="121"/>
      <c r="M65" s="121"/>
      <c r="N65" s="122">
        <f>IF(I118+J118+K118+M118&gt;=2,I65+J65+K65+L65+M65,I65+J65+K65+M65)</f>
        <v>0</v>
      </c>
      <c r="O65" s="163">
        <f>IF(I118+J118+K118+M118&lt;2,L65," ")</f>
        <v>0</v>
      </c>
    </row>
    <row r="66" spans="1:15" x14ac:dyDescent="0.4">
      <c r="A66" s="125">
        <f>'Weekly Menus'!C9</f>
        <v>0</v>
      </c>
      <c r="B66" s="101"/>
      <c r="C66" s="44"/>
      <c r="D66" s="44"/>
      <c r="E66" s="44"/>
      <c r="F66" s="44"/>
      <c r="G66" s="44"/>
      <c r="H66" s="120"/>
      <c r="I66" s="120"/>
      <c r="J66" s="121"/>
      <c r="K66" s="121"/>
      <c r="L66" s="121"/>
      <c r="M66" s="121"/>
      <c r="N66" s="122">
        <f>IF(I118+J118+K118+M118&gt;=2,I66+J66+K66+L66+M66,I66+J66+K66+M66)</f>
        <v>0</v>
      </c>
      <c r="O66" s="163">
        <f>IF(I118+J118+K118+M118&lt;2,L66," ")</f>
        <v>0</v>
      </c>
    </row>
    <row r="67" spans="1:15" x14ac:dyDescent="0.4">
      <c r="A67" s="125">
        <f>'Weekly Menus'!C10</f>
        <v>0</v>
      </c>
      <c r="B67" s="101"/>
      <c r="C67" s="44"/>
      <c r="D67" s="44"/>
      <c r="E67" s="44"/>
      <c r="F67" s="44"/>
      <c r="G67" s="44"/>
      <c r="H67" s="120"/>
      <c r="I67" s="120"/>
      <c r="J67" s="121"/>
      <c r="K67" s="121"/>
      <c r="L67" s="121"/>
      <c r="M67" s="121"/>
      <c r="N67" s="122">
        <f>IF(I118+J118+K118+M118&gt;=2,I67+J67+K67+L67+M67,I67+J67+K67+M67)</f>
        <v>0</v>
      </c>
      <c r="O67" s="163">
        <f>IF(I118+J118+K118+M118&lt;2,L67," ")</f>
        <v>0</v>
      </c>
    </row>
    <row r="68" spans="1:15" x14ac:dyDescent="0.4">
      <c r="A68" s="125">
        <f>'Weekly Menus'!C11</f>
        <v>0</v>
      </c>
      <c r="B68" s="101"/>
      <c r="C68" s="44"/>
      <c r="D68" s="44"/>
      <c r="E68" s="44"/>
      <c r="F68" s="44"/>
      <c r="G68" s="44"/>
      <c r="H68" s="120"/>
      <c r="I68" s="120"/>
      <c r="J68" s="121"/>
      <c r="K68" s="121"/>
      <c r="L68" s="121"/>
      <c r="M68" s="121"/>
      <c r="N68" s="122">
        <f>IF(I118+J118+K118+M118&gt;=2,I68+J68+K68+L68+M68,I68+J68+K68+M68)</f>
        <v>0</v>
      </c>
      <c r="O68" s="163">
        <f>IF(I118+J118+K118+M118&lt;2,L68," ")</f>
        <v>0</v>
      </c>
    </row>
    <row r="69" spans="1:15" x14ac:dyDescent="0.4">
      <c r="A69" s="125">
        <f>'Weekly Menus'!C12</f>
        <v>0</v>
      </c>
      <c r="B69" s="101"/>
      <c r="C69" s="44"/>
      <c r="D69" s="44"/>
      <c r="E69" s="44"/>
      <c r="F69" s="44"/>
      <c r="G69" s="44"/>
      <c r="H69" s="120"/>
      <c r="I69" s="120"/>
      <c r="J69" s="121"/>
      <c r="K69" s="121"/>
      <c r="L69" s="121"/>
      <c r="M69" s="121"/>
      <c r="N69" s="122">
        <f>IF(I118+J118+K118+M118&gt;=2,I69+J69+K69+L69+M69,I69+J69+K69+M69)</f>
        <v>0</v>
      </c>
      <c r="O69" s="163">
        <f>IF(I118+J118+K118+M118&lt;2,L69," ")</f>
        <v>0</v>
      </c>
    </row>
    <row r="70" spans="1:15" x14ac:dyDescent="0.4">
      <c r="A70" s="125">
        <f>'Weekly Menus'!C13</f>
        <v>0</v>
      </c>
      <c r="B70" s="102"/>
      <c r="C70" s="44"/>
      <c r="D70" s="44"/>
      <c r="E70" s="44"/>
      <c r="F70" s="44"/>
      <c r="G70" s="44"/>
      <c r="H70" s="120"/>
      <c r="I70" s="120"/>
      <c r="J70" s="121"/>
      <c r="K70" s="121"/>
      <c r="L70" s="121"/>
      <c r="M70" s="121"/>
      <c r="N70" s="122">
        <f>IF(I118+J118+K118+M118&gt;=2,I70+J70+K70+L70+M70,I70+J70+K70+M70)</f>
        <v>0</v>
      </c>
      <c r="O70" s="163">
        <f>IF(I118+J118+K118+M118&lt;2,L70," ")</f>
        <v>0</v>
      </c>
    </row>
    <row r="71" spans="1:15" x14ac:dyDescent="0.4">
      <c r="A71" s="125">
        <f>'Weekly Menus'!C14</f>
        <v>0</v>
      </c>
      <c r="B71" s="101"/>
      <c r="C71" s="44"/>
      <c r="D71" s="44"/>
      <c r="E71" s="44"/>
      <c r="F71" s="44"/>
      <c r="G71" s="44"/>
      <c r="H71" s="120"/>
      <c r="I71" s="120"/>
      <c r="J71" s="121"/>
      <c r="K71" s="121"/>
      <c r="L71" s="121"/>
      <c r="M71" s="121"/>
      <c r="N71" s="122">
        <f>IF(I118+J118+K118+M118&gt;=2,I71+J71+K71+L71+M71,I71+J71+K71+M71)</f>
        <v>0</v>
      </c>
      <c r="O71" s="163">
        <f>IF(I118+J118+K118+M118&lt;2,L71," ")</f>
        <v>0</v>
      </c>
    </row>
    <row r="72" spans="1:15" x14ac:dyDescent="0.4">
      <c r="A72" s="125">
        <f>'Weekly Menus'!C15</f>
        <v>0</v>
      </c>
      <c r="B72" s="101"/>
      <c r="C72" s="44"/>
      <c r="D72" s="44"/>
      <c r="E72" s="44"/>
      <c r="F72" s="44"/>
      <c r="G72" s="44"/>
      <c r="H72" s="120"/>
      <c r="I72" s="120"/>
      <c r="J72" s="121"/>
      <c r="K72" s="121"/>
      <c r="L72" s="121"/>
      <c r="M72" s="121"/>
      <c r="N72" s="122">
        <f>IF(I118+J118+K118+M118&gt;=2,I72+J72+K72+L72+M72,I72+J72+K72+M72)</f>
        <v>0</v>
      </c>
      <c r="O72" s="163">
        <f>IF(I118+J118+K118+M118&lt;2,L72," ")</f>
        <v>0</v>
      </c>
    </row>
    <row r="73" spans="1:15" x14ac:dyDescent="0.4">
      <c r="A73" s="125">
        <f>'Weekly Menus'!C16</f>
        <v>0</v>
      </c>
      <c r="B73" s="101"/>
      <c r="C73" s="44"/>
      <c r="D73" s="44"/>
      <c r="E73" s="44"/>
      <c r="F73" s="44"/>
      <c r="G73" s="44"/>
      <c r="H73" s="120"/>
      <c r="I73" s="120"/>
      <c r="J73" s="121"/>
      <c r="K73" s="121"/>
      <c r="L73" s="121"/>
      <c r="M73" s="121"/>
      <c r="N73" s="122">
        <f>IF(I118+J118+K118+M118&gt;=2,I73+J73+K73+L73+M73,I73+J73+K73+M73)</f>
        <v>0</v>
      </c>
      <c r="O73" s="163">
        <f>IF(I118+J118+K118+M118&lt;2,L73," ")</f>
        <v>0</v>
      </c>
    </row>
    <row r="74" spans="1:15" x14ac:dyDescent="0.4">
      <c r="A74" s="125">
        <f>'Weekly Menus'!C17</f>
        <v>0</v>
      </c>
      <c r="B74" s="103"/>
      <c r="C74" s="44"/>
      <c r="D74" s="44"/>
      <c r="E74" s="44"/>
      <c r="F74" s="44"/>
      <c r="G74" s="44"/>
      <c r="H74" s="120"/>
      <c r="I74" s="120"/>
      <c r="J74" s="121"/>
      <c r="K74" s="121"/>
      <c r="L74" s="121"/>
      <c r="M74" s="121"/>
      <c r="N74" s="122">
        <f>IF(I118+J118+K118+M118&gt;=2,I74+J74+K74+L74+M74,I74+J74+K74+M74)</f>
        <v>0</v>
      </c>
      <c r="O74" s="163">
        <f>IF(I118+J118+K118+M118&lt;2,L74," ")</f>
        <v>0</v>
      </c>
    </row>
    <row r="75" spans="1:15" x14ac:dyDescent="0.4">
      <c r="A75" s="125">
        <f>'Weekly Menus'!C18</f>
        <v>0</v>
      </c>
      <c r="B75" s="103"/>
      <c r="C75" s="44"/>
      <c r="D75" s="44"/>
      <c r="E75" s="44"/>
      <c r="F75" s="44"/>
      <c r="G75" s="44"/>
      <c r="H75" s="120"/>
      <c r="I75" s="120"/>
      <c r="J75" s="121"/>
      <c r="K75" s="121"/>
      <c r="L75" s="121"/>
      <c r="M75" s="121"/>
      <c r="N75" s="122">
        <f>IF(I118+J118+K118+M118&gt;=2,I75+J75+K75+L75+M75,I75+J75+K75+M75)</f>
        <v>0</v>
      </c>
      <c r="O75" s="163">
        <f>IF(I118+J118+K118+M118&lt;2,L75," ")</f>
        <v>0</v>
      </c>
    </row>
    <row r="76" spans="1:15" x14ac:dyDescent="0.4">
      <c r="A76" s="125">
        <f>'Weekly Menus'!C19</f>
        <v>0</v>
      </c>
      <c r="B76" s="103"/>
      <c r="C76" s="44"/>
      <c r="D76" s="44"/>
      <c r="E76" s="44"/>
      <c r="F76" s="44"/>
      <c r="G76" s="44"/>
      <c r="H76" s="120"/>
      <c r="I76" s="120"/>
      <c r="J76" s="121"/>
      <c r="K76" s="121"/>
      <c r="L76" s="121"/>
      <c r="M76" s="121"/>
      <c r="N76" s="122">
        <f>IF(I118+J118+K118+M118&gt;=2,I76+J76+K76+L76+M76,I76+J76+K76+M76)</f>
        <v>0</v>
      </c>
      <c r="O76" s="163">
        <f>IF(I118+J118+K118+M118&lt;2,L76," ")</f>
        <v>0</v>
      </c>
    </row>
    <row r="77" spans="1:15" x14ac:dyDescent="0.4">
      <c r="A77" s="125">
        <f>'Weekly Menus'!C20</f>
        <v>0</v>
      </c>
      <c r="B77" s="103"/>
      <c r="C77" s="44"/>
      <c r="D77" s="44"/>
      <c r="E77" s="44"/>
      <c r="F77" s="44"/>
      <c r="G77" s="44"/>
      <c r="H77" s="120"/>
      <c r="I77" s="120"/>
      <c r="J77" s="121"/>
      <c r="K77" s="121"/>
      <c r="L77" s="121"/>
      <c r="M77" s="121"/>
      <c r="N77" s="122">
        <f>IF(I118+J118+K118+M118&gt;=2,I77+J77+K77+L77+M77,I77+J77+K77+M77)</f>
        <v>0</v>
      </c>
      <c r="O77" s="163">
        <f>IF(I118+J118+K118+M118&lt;2,L77," ")</f>
        <v>0</v>
      </c>
    </row>
    <row r="78" spans="1:15" x14ac:dyDescent="0.4">
      <c r="A78" s="125">
        <f>'Weekly Menus'!C21</f>
        <v>0</v>
      </c>
      <c r="B78" s="103"/>
      <c r="C78" s="44"/>
      <c r="D78" s="44"/>
      <c r="E78" s="44"/>
      <c r="F78" s="44"/>
      <c r="G78" s="44"/>
      <c r="H78" s="120"/>
      <c r="I78" s="120"/>
      <c r="J78" s="121"/>
      <c r="K78" s="121"/>
      <c r="L78" s="121"/>
      <c r="M78" s="121"/>
      <c r="N78" s="122">
        <f>IF(I118+J118+K118+M118&gt;=2,I78+J78+K78+L78+M78,I78+J78+K78+M78)</f>
        <v>0</v>
      </c>
      <c r="O78" s="163">
        <f>IF(I118+J118+K118+M118&lt;2,L78," ")</f>
        <v>0</v>
      </c>
    </row>
    <row r="79" spans="1:15" x14ac:dyDescent="0.4">
      <c r="A79" s="125">
        <f>'Weekly Menus'!C22</f>
        <v>0</v>
      </c>
      <c r="B79" s="103"/>
      <c r="C79" s="44"/>
      <c r="D79" s="44"/>
      <c r="E79" s="44"/>
      <c r="F79" s="44"/>
      <c r="G79" s="44"/>
      <c r="H79" s="120"/>
      <c r="I79" s="120"/>
      <c r="J79" s="121"/>
      <c r="K79" s="121"/>
      <c r="L79" s="121"/>
      <c r="M79" s="121"/>
      <c r="N79" s="122">
        <f>IF(I118+J118+K118+M118&gt;=2,I79+J79+K79+L79+M79,I79+J79+K79+M79)</f>
        <v>0</v>
      </c>
      <c r="O79" s="163">
        <f>IF(I118+J118+K118+M118&lt;2,L79," ")</f>
        <v>0</v>
      </c>
    </row>
    <row r="80" spans="1:15" x14ac:dyDescent="0.4">
      <c r="A80" s="125">
        <f>'Weekly Menus'!C23</f>
        <v>0</v>
      </c>
      <c r="B80" s="103"/>
      <c r="C80" s="44"/>
      <c r="D80" s="44"/>
      <c r="E80" s="44"/>
      <c r="F80" s="44"/>
      <c r="G80" s="44"/>
      <c r="H80" s="120"/>
      <c r="I80" s="120"/>
      <c r="J80" s="121"/>
      <c r="K80" s="121"/>
      <c r="L80" s="121"/>
      <c r="M80" s="121"/>
      <c r="N80" s="122">
        <f>IF(I118+J118+K118+M118&gt;=2,I80+J80+K80+L80+M80,I80+J80+K80+M80)</f>
        <v>0</v>
      </c>
      <c r="O80" s="163">
        <f>IF(I118+J118+K118+M118&lt;2,L80," ")</f>
        <v>0</v>
      </c>
    </row>
    <row r="81" spans="1:17" x14ac:dyDescent="0.4">
      <c r="A81" s="125">
        <f>'Weekly Menus'!C24</f>
        <v>0</v>
      </c>
      <c r="B81" s="103"/>
      <c r="C81" s="44"/>
      <c r="D81" s="44"/>
      <c r="E81" s="44"/>
      <c r="F81" s="44"/>
      <c r="G81" s="44"/>
      <c r="H81" s="120"/>
      <c r="I81" s="120"/>
      <c r="J81" s="121"/>
      <c r="K81" s="121"/>
      <c r="L81" s="121"/>
      <c r="M81" s="121"/>
      <c r="N81" s="122">
        <f>IF(I118+J118+K118+M118&gt;=2,I81+J81+K81+L81+M81,I81+J81+K81+M81)</f>
        <v>0</v>
      </c>
      <c r="O81" s="163">
        <f>IF(I118+J118+K118+M118&lt;2,L81," ")</f>
        <v>0</v>
      </c>
    </row>
    <row r="82" spans="1:17" x14ac:dyDescent="0.4">
      <c r="A82" s="125">
        <f>'Weekly Menus'!C25</f>
        <v>0</v>
      </c>
      <c r="B82" s="103"/>
      <c r="C82" s="44"/>
      <c r="D82" s="44"/>
      <c r="E82" s="44"/>
      <c r="F82" s="44"/>
      <c r="G82" s="44"/>
      <c r="H82" s="120"/>
      <c r="I82" s="120"/>
      <c r="J82" s="121"/>
      <c r="K82" s="121"/>
      <c r="L82" s="121"/>
      <c r="M82" s="121"/>
      <c r="N82" s="122">
        <f>IF(I118+J118+K118+M118&gt;=2,I82+J82+K82+L82+M82,I82+J82+K82+M82)</f>
        <v>0</v>
      </c>
      <c r="O82" s="163">
        <f>IF(I118+J118+K118+M118&lt;2,L82," ")</f>
        <v>0</v>
      </c>
    </row>
    <row r="83" spans="1:17" x14ac:dyDescent="0.4">
      <c r="A83" s="125">
        <f>'Weekly Menus'!C26</f>
        <v>0</v>
      </c>
      <c r="B83" s="103"/>
      <c r="C83" s="44"/>
      <c r="D83" s="44"/>
      <c r="E83" s="44"/>
      <c r="F83" s="44"/>
      <c r="G83" s="44"/>
      <c r="H83" s="120"/>
      <c r="I83" s="120"/>
      <c r="J83" s="121"/>
      <c r="K83" s="121"/>
      <c r="L83" s="121"/>
      <c r="M83" s="121"/>
      <c r="N83" s="122">
        <f>IF(I118+J118+K118+M118&gt;=2,I83+J83+K83+L83+M83,I83+J83+K83+M83)</f>
        <v>0</v>
      </c>
      <c r="O83" s="163">
        <f>IF(I118+J118+K118+M118&lt;2,L83," ")</f>
        <v>0</v>
      </c>
    </row>
    <row r="84" spans="1:17" x14ac:dyDescent="0.4">
      <c r="A84" s="230" t="s">
        <v>16</v>
      </c>
      <c r="B84" s="231"/>
      <c r="C84" s="128"/>
      <c r="D84" s="129">
        <f>SUM(D64:D83)</f>
        <v>0</v>
      </c>
      <c r="E84" s="126">
        <f>SUM(E64:E83,C64:C83)</f>
        <v>0</v>
      </c>
      <c r="F84" s="126">
        <f>SUMIF(F64:F83,"yes",E64:E83)</f>
        <v>0</v>
      </c>
      <c r="G84" s="127">
        <f>SUM(G64:G83,N64:N83)</f>
        <v>0</v>
      </c>
      <c r="H84" s="130">
        <f>SUM(H64:H83)</f>
        <v>0</v>
      </c>
      <c r="I84" s="147">
        <f>SUM(I64:I83)</f>
        <v>0</v>
      </c>
      <c r="J84" s="131">
        <f t="shared" ref="J84:O84" si="5">SUM(J64:J83)</f>
        <v>0</v>
      </c>
      <c r="K84" s="148">
        <f t="shared" si="5"/>
        <v>0</v>
      </c>
      <c r="L84" s="149">
        <f t="shared" si="5"/>
        <v>0</v>
      </c>
      <c r="M84" s="150">
        <f t="shared" si="5"/>
        <v>0</v>
      </c>
      <c r="N84" s="114"/>
      <c r="O84" s="169">
        <f t="shared" si="5"/>
        <v>0</v>
      </c>
    </row>
    <row r="85" spans="1:17" ht="29.15" x14ac:dyDescent="0.4">
      <c r="A85" s="226" t="s">
        <v>14</v>
      </c>
      <c r="B85" s="227"/>
      <c r="C85" s="128"/>
      <c r="D85" s="128"/>
      <c r="E85" s="132" t="s">
        <v>66</v>
      </c>
      <c r="F85" s="133"/>
      <c r="G85" s="132" t="s">
        <v>17</v>
      </c>
      <c r="H85" s="132" t="s">
        <v>17</v>
      </c>
      <c r="I85" s="133"/>
      <c r="J85" s="133"/>
      <c r="K85" s="133"/>
      <c r="L85" s="133"/>
      <c r="M85" s="133"/>
      <c r="N85" s="133"/>
      <c r="O85" s="170"/>
    </row>
    <row r="86" spans="1:17" ht="15" thickBot="1" x14ac:dyDescent="0.45">
      <c r="A86" s="228" t="s">
        <v>12</v>
      </c>
      <c r="B86" s="229"/>
      <c r="C86" s="171"/>
      <c r="D86" s="171"/>
      <c r="E86" s="172" t="str">
        <f t="shared" ref="E86" si="6">IF(E84&gt;=1,"Yes","No")</f>
        <v>No</v>
      </c>
      <c r="F86" s="171"/>
      <c r="G86" s="172" t="str">
        <f>IF(G84&gt;=1,"Yes","No")</f>
        <v>No</v>
      </c>
      <c r="H86" s="172" t="str">
        <f>IF(H84&gt;=1,"Yes","No")</f>
        <v>No</v>
      </c>
      <c r="I86" s="173"/>
      <c r="J86" s="173"/>
      <c r="K86" s="173"/>
      <c r="L86" s="173"/>
      <c r="M86" s="173"/>
      <c r="N86" s="171"/>
      <c r="O86" s="174"/>
    </row>
    <row r="87" spans="1:17" s="13" customFormat="1" ht="15" thickBot="1" x14ac:dyDescent="0.45">
      <c r="A87" s="175"/>
      <c r="B87" s="175"/>
      <c r="C87" s="175"/>
      <c r="D87" s="175"/>
      <c r="E87" s="175"/>
      <c r="F87" s="175"/>
      <c r="G87" s="175"/>
      <c r="H87" s="175"/>
      <c r="I87" s="176"/>
      <c r="J87" s="176"/>
      <c r="K87" s="176"/>
      <c r="L87" s="176"/>
      <c r="M87" s="176"/>
      <c r="N87" s="175"/>
      <c r="O87" s="175"/>
      <c r="P87" s="2"/>
    </row>
    <row r="88" spans="1:17" ht="18.45" x14ac:dyDescent="0.4">
      <c r="A88" s="244" t="s">
        <v>60</v>
      </c>
      <c r="B88" s="245"/>
      <c r="C88" s="245"/>
      <c r="D88" s="245"/>
      <c r="E88" s="245"/>
      <c r="F88" s="245"/>
      <c r="G88" s="245"/>
      <c r="H88" s="245"/>
      <c r="I88" s="245"/>
      <c r="J88" s="245"/>
      <c r="K88" s="245"/>
      <c r="L88" s="245"/>
      <c r="M88" s="245"/>
      <c r="N88" s="245"/>
      <c r="O88" s="246"/>
    </row>
    <row r="89" spans="1:17" x14ac:dyDescent="0.4">
      <c r="A89" s="123" t="s">
        <v>29</v>
      </c>
      <c r="B89" s="124">
        <f>'Weekly Menus'!B4</f>
        <v>0</v>
      </c>
      <c r="C89" s="124"/>
      <c r="D89" s="124"/>
      <c r="E89" s="53"/>
      <c r="F89" s="53"/>
      <c r="G89" s="53"/>
      <c r="H89" s="53"/>
      <c r="I89" s="53"/>
      <c r="J89" s="53"/>
      <c r="K89" s="53"/>
      <c r="L89" s="53"/>
      <c r="M89" s="53"/>
      <c r="N89" s="53"/>
      <c r="O89" s="54"/>
      <c r="P89" s="80"/>
      <c r="Q89" s="80"/>
    </row>
    <row r="90" spans="1:17" ht="15" thickBot="1" x14ac:dyDescent="0.45">
      <c r="A90" s="192"/>
      <c r="B90" s="193"/>
      <c r="C90" s="193"/>
      <c r="D90" s="193"/>
      <c r="E90" s="193"/>
      <c r="F90" s="193"/>
      <c r="G90" s="193"/>
      <c r="H90" s="193"/>
      <c r="I90" s="193"/>
      <c r="J90" s="193"/>
      <c r="K90" s="193"/>
      <c r="L90" s="193"/>
      <c r="M90" s="193"/>
      <c r="N90" s="193"/>
      <c r="O90" s="194"/>
      <c r="P90" s="80"/>
      <c r="Q90" s="80"/>
    </row>
    <row r="91" spans="1:17" ht="18.45" x14ac:dyDescent="0.5">
      <c r="A91" s="232" t="s">
        <v>9</v>
      </c>
      <c r="B91" s="233"/>
      <c r="C91" s="233"/>
      <c r="D91" s="233"/>
      <c r="E91" s="233"/>
      <c r="F91" s="233"/>
      <c r="G91" s="233"/>
      <c r="H91" s="233"/>
      <c r="I91" s="233"/>
      <c r="J91" s="233"/>
      <c r="K91" s="233"/>
      <c r="L91" s="233"/>
      <c r="M91" s="233"/>
      <c r="N91" s="233"/>
      <c r="O91" s="234"/>
    </row>
    <row r="92" spans="1:17" ht="45" customHeight="1" x14ac:dyDescent="0.4">
      <c r="A92" s="5" t="s">
        <v>11</v>
      </c>
      <c r="B92" s="4" t="s">
        <v>65</v>
      </c>
      <c r="C92" s="151" t="s">
        <v>70</v>
      </c>
      <c r="D92" s="151" t="s">
        <v>57</v>
      </c>
      <c r="E92" s="152" t="s">
        <v>67</v>
      </c>
      <c r="F92" s="207" t="s">
        <v>81</v>
      </c>
      <c r="G92" s="153" t="s">
        <v>2</v>
      </c>
      <c r="H92" s="154" t="s">
        <v>64</v>
      </c>
      <c r="I92" s="155" t="s">
        <v>32</v>
      </c>
      <c r="J92" s="156" t="s">
        <v>68</v>
      </c>
      <c r="K92" s="157" t="s">
        <v>69</v>
      </c>
      <c r="L92" s="158" t="s">
        <v>71</v>
      </c>
      <c r="M92" s="159" t="s">
        <v>5</v>
      </c>
      <c r="N92" s="160" t="s">
        <v>58</v>
      </c>
      <c r="O92" s="162" t="s">
        <v>59</v>
      </c>
    </row>
    <row r="93" spans="1:17" x14ac:dyDescent="0.4">
      <c r="A93" s="125">
        <f>'Weekly Menus'!D7</f>
        <v>0</v>
      </c>
      <c r="B93" s="101"/>
      <c r="C93" s="44"/>
      <c r="D93" s="44"/>
      <c r="E93" s="44"/>
      <c r="F93" s="44"/>
      <c r="G93" s="44"/>
      <c r="H93" s="120"/>
      <c r="I93" s="120"/>
      <c r="J93" s="121"/>
      <c r="K93" s="121"/>
      <c r="L93" s="121"/>
      <c r="M93" s="121"/>
      <c r="N93" s="122">
        <f>IF(I118+J118+K118+M118&gt;=2,I93+J93+K93+L93+M93,I93+J93+K93+M93)</f>
        <v>0</v>
      </c>
      <c r="O93" s="163">
        <f>IF(I118+J118+K118+M118&lt;2,L93," ")</f>
        <v>0</v>
      </c>
    </row>
    <row r="94" spans="1:17" x14ac:dyDescent="0.4">
      <c r="A94" s="125">
        <f>'Weekly Menus'!D8</f>
        <v>0</v>
      </c>
      <c r="B94" s="101"/>
      <c r="C94" s="44"/>
      <c r="D94" s="44"/>
      <c r="E94" s="44"/>
      <c r="F94" s="44"/>
      <c r="G94" s="44"/>
      <c r="H94" s="120"/>
      <c r="I94" s="120"/>
      <c r="J94" s="121"/>
      <c r="K94" s="121"/>
      <c r="L94" s="121"/>
      <c r="M94" s="121"/>
      <c r="N94" s="122">
        <f>IF(I118+J118+K118+M118&gt;=2,I94+J94+K94+L94+M94,I94+J94+K94+M94)</f>
        <v>0</v>
      </c>
      <c r="O94" s="163">
        <f>IF(I118+J118+K118+M118&lt;2,L94," ")</f>
        <v>0</v>
      </c>
    </row>
    <row r="95" spans="1:17" x14ac:dyDescent="0.4">
      <c r="A95" s="125">
        <f>'Weekly Menus'!D9</f>
        <v>0</v>
      </c>
      <c r="B95" s="101"/>
      <c r="C95" s="44"/>
      <c r="D95" s="44"/>
      <c r="E95" s="44"/>
      <c r="F95" s="44"/>
      <c r="G95" s="44"/>
      <c r="H95" s="120"/>
      <c r="I95" s="120"/>
      <c r="J95" s="121"/>
      <c r="K95" s="121"/>
      <c r="L95" s="121"/>
      <c r="M95" s="121"/>
      <c r="N95" s="122">
        <f>IF(I118+J118+K118+M118&gt;=2,I95+J95+K95+L95+M95,I95+J95+K95+M95)</f>
        <v>0</v>
      </c>
      <c r="O95" s="163">
        <f>IF(I118+J118+K118+M118&lt;2,L95," ")</f>
        <v>0</v>
      </c>
    </row>
    <row r="96" spans="1:17" x14ac:dyDescent="0.4">
      <c r="A96" s="125">
        <f>'Weekly Menus'!D10</f>
        <v>0</v>
      </c>
      <c r="B96" s="101"/>
      <c r="C96" s="44"/>
      <c r="D96" s="44"/>
      <c r="E96" s="44"/>
      <c r="F96" s="44"/>
      <c r="G96" s="44"/>
      <c r="H96" s="120"/>
      <c r="I96" s="120"/>
      <c r="J96" s="121"/>
      <c r="K96" s="121"/>
      <c r="L96" s="121"/>
      <c r="M96" s="121"/>
      <c r="N96" s="122">
        <f>IF(I118+J118+K118+M118&gt;=2,I96+J96+K96+L96+M96,I96+J96+K96+M96)</f>
        <v>0</v>
      </c>
      <c r="O96" s="163">
        <f>IF(I118+J118+K118+M118&lt;2,L96," ")</f>
        <v>0</v>
      </c>
    </row>
    <row r="97" spans="1:15" x14ac:dyDescent="0.4">
      <c r="A97" s="125">
        <f>'Weekly Menus'!D11</f>
        <v>0</v>
      </c>
      <c r="B97" s="101"/>
      <c r="C97" s="44"/>
      <c r="D97" s="44"/>
      <c r="E97" s="44"/>
      <c r="F97" s="44"/>
      <c r="G97" s="44"/>
      <c r="H97" s="120"/>
      <c r="I97" s="120"/>
      <c r="J97" s="121"/>
      <c r="K97" s="121"/>
      <c r="L97" s="121"/>
      <c r="M97" s="121"/>
      <c r="N97" s="122">
        <f>IF(I118+J118+K118+M118&gt;=2,I97+J97+K97+L97+M97,I97+J97+K97+M97)</f>
        <v>0</v>
      </c>
      <c r="O97" s="163">
        <f>IF(I118+J118+K118+M118&lt;2,L97," ")</f>
        <v>0</v>
      </c>
    </row>
    <row r="98" spans="1:15" x14ac:dyDescent="0.4">
      <c r="A98" s="125">
        <f>'Weekly Menus'!D12</f>
        <v>0</v>
      </c>
      <c r="B98" s="101"/>
      <c r="C98" s="44"/>
      <c r="D98" s="44"/>
      <c r="E98" s="44"/>
      <c r="F98" s="44"/>
      <c r="G98" s="44"/>
      <c r="H98" s="120"/>
      <c r="I98" s="120"/>
      <c r="J98" s="121"/>
      <c r="K98" s="121"/>
      <c r="L98" s="121"/>
      <c r="M98" s="121"/>
      <c r="N98" s="122">
        <f>IF(I118+J118+K118+M118&gt;=2,I98+J98+K98+L98+M98,I98+J98+K98+M98)</f>
        <v>0</v>
      </c>
      <c r="O98" s="163">
        <f>IF(I118+J118+K118+M118&lt;2,L98," ")</f>
        <v>0</v>
      </c>
    </row>
    <row r="99" spans="1:15" x14ac:dyDescent="0.4">
      <c r="A99" s="125">
        <f>'Weekly Menus'!D13</f>
        <v>0</v>
      </c>
      <c r="B99" s="102"/>
      <c r="C99" s="44"/>
      <c r="D99" s="44"/>
      <c r="E99" s="44"/>
      <c r="F99" s="44"/>
      <c r="G99" s="44"/>
      <c r="H99" s="120"/>
      <c r="I99" s="120"/>
      <c r="J99" s="121"/>
      <c r="K99" s="121"/>
      <c r="L99" s="121"/>
      <c r="M99" s="121"/>
      <c r="N99" s="122">
        <f>IF(I118+J118+K118+M118&gt;=2,I99+J99+K99+L99+M99,I99+J99+K99+M99)</f>
        <v>0</v>
      </c>
      <c r="O99" s="163">
        <f>IF(I118+J118+K118+M118&lt;2,L99," ")</f>
        <v>0</v>
      </c>
    </row>
    <row r="100" spans="1:15" x14ac:dyDescent="0.4">
      <c r="A100" s="125">
        <f>'Weekly Menus'!D14</f>
        <v>0</v>
      </c>
      <c r="B100" s="101"/>
      <c r="C100" s="44"/>
      <c r="D100" s="44"/>
      <c r="E100" s="44"/>
      <c r="F100" s="44"/>
      <c r="G100" s="44"/>
      <c r="H100" s="120"/>
      <c r="I100" s="120"/>
      <c r="J100" s="121"/>
      <c r="K100" s="121"/>
      <c r="L100" s="121"/>
      <c r="M100" s="121"/>
      <c r="N100" s="122">
        <f>IF(I118+J118+K118+M118&gt;=2,I100+J100+K100+L100+M100,I100+J100+K100+M100)</f>
        <v>0</v>
      </c>
      <c r="O100" s="163">
        <f>IF(I118+J118+K118+M118&lt;2,L100," ")</f>
        <v>0</v>
      </c>
    </row>
    <row r="101" spans="1:15" x14ac:dyDescent="0.4">
      <c r="A101" s="125">
        <f>'Weekly Menus'!D15</f>
        <v>0</v>
      </c>
      <c r="B101" s="101"/>
      <c r="C101" s="44"/>
      <c r="D101" s="44"/>
      <c r="E101" s="44"/>
      <c r="F101" s="44"/>
      <c r="G101" s="44"/>
      <c r="H101" s="120"/>
      <c r="I101" s="120"/>
      <c r="J101" s="121"/>
      <c r="K101" s="121"/>
      <c r="L101" s="121"/>
      <c r="M101" s="121"/>
      <c r="N101" s="122">
        <f>IF(I118+J118+K118+M118&gt;=2,I101+J101+K101+L101+M101,I101+J101+K101+M101)</f>
        <v>0</v>
      </c>
      <c r="O101" s="163">
        <f>IF(I118+J118+K118+M118&lt;2,L101," ")</f>
        <v>0</v>
      </c>
    </row>
    <row r="102" spans="1:15" x14ac:dyDescent="0.4">
      <c r="A102" s="125">
        <f>'Weekly Menus'!D16</f>
        <v>0</v>
      </c>
      <c r="B102" s="101"/>
      <c r="C102" s="44"/>
      <c r="D102" s="44"/>
      <c r="E102" s="44"/>
      <c r="F102" s="44"/>
      <c r="G102" s="44"/>
      <c r="H102" s="120"/>
      <c r="I102" s="120"/>
      <c r="J102" s="121"/>
      <c r="K102" s="121"/>
      <c r="L102" s="121"/>
      <c r="M102" s="121"/>
      <c r="N102" s="122">
        <f>IF(I118+J118+K118+M118&gt;=2,I102+J102+K102+L102+M102,I102+J102+K102+M102)</f>
        <v>0</v>
      </c>
      <c r="O102" s="163">
        <f>IF(I118+J118+K118+M118&lt;2,L102," ")</f>
        <v>0</v>
      </c>
    </row>
    <row r="103" spans="1:15" x14ac:dyDescent="0.4">
      <c r="A103" s="125">
        <f>'Weekly Menus'!D17</f>
        <v>0</v>
      </c>
      <c r="B103" s="103"/>
      <c r="C103" s="44"/>
      <c r="D103" s="44"/>
      <c r="E103" s="44"/>
      <c r="F103" s="44"/>
      <c r="G103" s="44"/>
      <c r="H103" s="120"/>
      <c r="I103" s="120"/>
      <c r="J103" s="121"/>
      <c r="K103" s="121"/>
      <c r="L103" s="121"/>
      <c r="M103" s="121"/>
      <c r="N103" s="122">
        <f>IF(I118+J118+K118+M118&gt;=2,I103+J103+K103+L103+M103,I103+J103+K103+M103)</f>
        <v>0</v>
      </c>
      <c r="O103" s="163">
        <f>IF(I118+J118+K118+M118&lt;2,L103," ")</f>
        <v>0</v>
      </c>
    </row>
    <row r="104" spans="1:15" x14ac:dyDescent="0.4">
      <c r="A104" s="125">
        <f>'Weekly Menus'!D18</f>
        <v>0</v>
      </c>
      <c r="B104" s="103"/>
      <c r="C104" s="44"/>
      <c r="D104" s="44"/>
      <c r="E104" s="44"/>
      <c r="F104" s="44"/>
      <c r="G104" s="44"/>
      <c r="H104" s="120"/>
      <c r="I104" s="120"/>
      <c r="J104" s="121"/>
      <c r="K104" s="121"/>
      <c r="L104" s="121"/>
      <c r="M104" s="121"/>
      <c r="N104" s="122">
        <f>IF(I118+J118+K118+M118&gt;=2,I104+J104+K104+L104+M104,I104+J104+K104+M104)</f>
        <v>0</v>
      </c>
      <c r="O104" s="163">
        <f>IF(I118+J118+K118+M118&lt;2,L104," ")</f>
        <v>0</v>
      </c>
    </row>
    <row r="105" spans="1:15" x14ac:dyDescent="0.4">
      <c r="A105" s="125">
        <f>'Weekly Menus'!D19</f>
        <v>0</v>
      </c>
      <c r="B105" s="103"/>
      <c r="C105" s="44"/>
      <c r="D105" s="44"/>
      <c r="E105" s="44"/>
      <c r="F105" s="44"/>
      <c r="G105" s="44"/>
      <c r="H105" s="120"/>
      <c r="I105" s="120"/>
      <c r="J105" s="121"/>
      <c r="K105" s="121"/>
      <c r="L105" s="121"/>
      <c r="M105" s="121"/>
      <c r="N105" s="122">
        <f>IF(I118+J118+K118+M118&gt;=2,I105+J105+K105+L105+M105,I105+J105+K105+M105)</f>
        <v>0</v>
      </c>
      <c r="O105" s="163">
        <f>IF(I118+J118+K118+M118&lt;2,L105," ")</f>
        <v>0</v>
      </c>
    </row>
    <row r="106" spans="1:15" x14ac:dyDescent="0.4">
      <c r="A106" s="125">
        <f>'Weekly Menus'!D20</f>
        <v>0</v>
      </c>
      <c r="B106" s="103"/>
      <c r="C106" s="44"/>
      <c r="D106" s="44"/>
      <c r="E106" s="44"/>
      <c r="F106" s="44"/>
      <c r="G106" s="44"/>
      <c r="H106" s="120"/>
      <c r="I106" s="120"/>
      <c r="J106" s="121"/>
      <c r="K106" s="121"/>
      <c r="L106" s="121"/>
      <c r="M106" s="121"/>
      <c r="N106" s="122">
        <f>IF(I118+J118+K118+M118&gt;=2,I106+J106+K106+L106+M106,I106+J106+K106+M106)</f>
        <v>0</v>
      </c>
      <c r="O106" s="163">
        <f>IF(I118+J118+K118+M118&lt;2,L106," ")</f>
        <v>0</v>
      </c>
    </row>
    <row r="107" spans="1:15" x14ac:dyDescent="0.4">
      <c r="A107" s="125">
        <f>'Weekly Menus'!D21</f>
        <v>0</v>
      </c>
      <c r="B107" s="103"/>
      <c r="C107" s="44"/>
      <c r="D107" s="44"/>
      <c r="E107" s="44"/>
      <c r="F107" s="44"/>
      <c r="G107" s="44"/>
      <c r="H107" s="120"/>
      <c r="I107" s="120"/>
      <c r="J107" s="121"/>
      <c r="K107" s="121"/>
      <c r="L107" s="121"/>
      <c r="M107" s="121"/>
      <c r="N107" s="122">
        <f>IF(I118+J118+K118+M118&gt;=2,I107+J107+K107+L107+M107,I107+J107+K107+M107)</f>
        <v>0</v>
      </c>
      <c r="O107" s="163">
        <f>IF(I118+J118+K118+M118&lt;2,L107," ")</f>
        <v>0</v>
      </c>
    </row>
    <row r="108" spans="1:15" x14ac:dyDescent="0.4">
      <c r="A108" s="125">
        <f>'Weekly Menus'!D22</f>
        <v>0</v>
      </c>
      <c r="B108" s="103"/>
      <c r="C108" s="44"/>
      <c r="D108" s="44"/>
      <c r="E108" s="44"/>
      <c r="F108" s="44"/>
      <c r="G108" s="44"/>
      <c r="H108" s="120"/>
      <c r="I108" s="120"/>
      <c r="J108" s="121"/>
      <c r="K108" s="121"/>
      <c r="L108" s="121"/>
      <c r="M108" s="121"/>
      <c r="N108" s="122">
        <f>IF(I118+J118+K118+M118&gt;=2,I108+J108+K108+L108+M108,I108+J108+K108+M108)</f>
        <v>0</v>
      </c>
      <c r="O108" s="163">
        <f>IF(I118+J118+K118+M118&lt;2,L108," ")</f>
        <v>0</v>
      </c>
    </row>
    <row r="109" spans="1:15" x14ac:dyDescent="0.4">
      <c r="A109" s="125">
        <f>'Weekly Menus'!D23</f>
        <v>0</v>
      </c>
      <c r="B109" s="103"/>
      <c r="C109" s="44"/>
      <c r="D109" s="44"/>
      <c r="E109" s="44"/>
      <c r="F109" s="44"/>
      <c r="G109" s="44"/>
      <c r="H109" s="120"/>
      <c r="I109" s="120"/>
      <c r="J109" s="121"/>
      <c r="K109" s="121"/>
      <c r="L109" s="121"/>
      <c r="M109" s="121"/>
      <c r="N109" s="122">
        <f>IF(I118+J118+K118+M118&gt;=2,I109+J109+K109+L109+M109,I109+J109+K109+M109)</f>
        <v>0</v>
      </c>
      <c r="O109" s="163">
        <f>IF(I118+J118+K118+M118&lt;2,L109," ")</f>
        <v>0</v>
      </c>
    </row>
    <row r="110" spans="1:15" x14ac:dyDescent="0.4">
      <c r="A110" s="125">
        <f>'Weekly Menus'!D24</f>
        <v>0</v>
      </c>
      <c r="B110" s="103"/>
      <c r="C110" s="44"/>
      <c r="D110" s="44"/>
      <c r="E110" s="44"/>
      <c r="F110" s="44"/>
      <c r="G110" s="44"/>
      <c r="H110" s="120"/>
      <c r="I110" s="120"/>
      <c r="J110" s="121"/>
      <c r="K110" s="121"/>
      <c r="L110" s="121"/>
      <c r="M110" s="121"/>
      <c r="N110" s="122">
        <f>IF(I118+J118+K118+M118&gt;=2,I110+J110+K110+L110+M110,I110+J110+K110+M110)</f>
        <v>0</v>
      </c>
      <c r="O110" s="163">
        <f>IF(I118+J118+K118+M118&lt;2,L110," ")</f>
        <v>0</v>
      </c>
    </row>
    <row r="111" spans="1:15" x14ac:dyDescent="0.4">
      <c r="A111" s="125">
        <f>'Weekly Menus'!D25</f>
        <v>0</v>
      </c>
      <c r="B111" s="103"/>
      <c r="C111" s="44"/>
      <c r="D111" s="44"/>
      <c r="E111" s="44"/>
      <c r="F111" s="44"/>
      <c r="G111" s="44"/>
      <c r="H111" s="120"/>
      <c r="I111" s="120"/>
      <c r="J111" s="121"/>
      <c r="K111" s="121"/>
      <c r="L111" s="121"/>
      <c r="M111" s="121"/>
      <c r="N111" s="122">
        <f>IF(I118+J118+K118+M118&gt;=2,I111+J111+K111+L111+M111,I111+J111+K111+M111)</f>
        <v>0</v>
      </c>
      <c r="O111" s="163">
        <f>IF(I118+J118+K118+M118&lt;2,L111," ")</f>
        <v>0</v>
      </c>
    </row>
    <row r="112" spans="1:15" x14ac:dyDescent="0.4">
      <c r="A112" s="125">
        <f>'Weekly Menus'!D26</f>
        <v>0</v>
      </c>
      <c r="B112" s="103"/>
      <c r="C112" s="44"/>
      <c r="D112" s="44"/>
      <c r="E112" s="44"/>
      <c r="F112" s="44"/>
      <c r="G112" s="44"/>
      <c r="H112" s="120"/>
      <c r="I112" s="120"/>
      <c r="J112" s="121"/>
      <c r="K112" s="121"/>
      <c r="L112" s="121"/>
      <c r="M112" s="121"/>
      <c r="N112" s="122">
        <f>IF(I118+J118+K118+M118&gt;=2,I112+J112+K112+L112+M112,I112+J112+K112+M112)</f>
        <v>0</v>
      </c>
      <c r="O112" s="163">
        <f>IF(I118+J118+K118+M118&lt;2,L112," ")</f>
        <v>0</v>
      </c>
    </row>
    <row r="113" spans="1:16" x14ac:dyDescent="0.4">
      <c r="A113" s="230" t="s">
        <v>16</v>
      </c>
      <c r="B113" s="231"/>
      <c r="C113" s="128"/>
      <c r="D113" s="129">
        <f>SUM(D93:D112)</f>
        <v>0</v>
      </c>
      <c r="E113" s="126">
        <f>SUM(E93:E112,C93:C112)</f>
        <v>0</v>
      </c>
      <c r="F113" s="126">
        <f>SUMIF(F93:F112,"yes",E93:E112)</f>
        <v>0</v>
      </c>
      <c r="G113" s="127">
        <f>SUM(G93:G112,N93:N112)</f>
        <v>0</v>
      </c>
      <c r="H113" s="130">
        <f>SUM(H93:H112)</f>
        <v>0</v>
      </c>
      <c r="I113" s="147">
        <f>SUM(I93:I112)</f>
        <v>0</v>
      </c>
      <c r="J113" s="131">
        <f t="shared" ref="J113:O113" si="7">SUM(J93:J112)</f>
        <v>0</v>
      </c>
      <c r="K113" s="148">
        <f t="shared" si="7"/>
        <v>0</v>
      </c>
      <c r="L113" s="149">
        <f t="shared" si="7"/>
        <v>0</v>
      </c>
      <c r="M113" s="150">
        <f t="shared" si="7"/>
        <v>0</v>
      </c>
      <c r="N113" s="114"/>
      <c r="O113" s="169">
        <f t="shared" si="7"/>
        <v>0</v>
      </c>
    </row>
    <row r="114" spans="1:16" ht="29.15" x14ac:dyDescent="0.4">
      <c r="A114" s="226" t="s">
        <v>14</v>
      </c>
      <c r="B114" s="227"/>
      <c r="C114" s="128"/>
      <c r="D114" s="128"/>
      <c r="E114" s="132" t="s">
        <v>66</v>
      </c>
      <c r="F114" s="133"/>
      <c r="G114" s="132" t="s">
        <v>17</v>
      </c>
      <c r="H114" s="132" t="s">
        <v>17</v>
      </c>
      <c r="I114" s="133"/>
      <c r="J114" s="133"/>
      <c r="K114" s="133"/>
      <c r="L114" s="133"/>
      <c r="M114" s="133"/>
      <c r="N114" s="133"/>
      <c r="O114" s="170"/>
    </row>
    <row r="115" spans="1:16" ht="15" thickBot="1" x14ac:dyDescent="0.45">
      <c r="A115" s="228" t="s">
        <v>12</v>
      </c>
      <c r="B115" s="229"/>
      <c r="C115" s="171"/>
      <c r="D115" s="171"/>
      <c r="E115" s="172" t="str">
        <f t="shared" ref="E115" si="8">IF(E113&gt;=1,"Yes","No")</f>
        <v>No</v>
      </c>
      <c r="F115" s="171"/>
      <c r="G115" s="172" t="str">
        <f>IF(G113&gt;=1,"Yes","No")</f>
        <v>No</v>
      </c>
      <c r="H115" s="172" t="str">
        <f>IF(H113&gt;=1,"Yes","No")</f>
        <v>No</v>
      </c>
      <c r="I115" s="173"/>
      <c r="J115" s="173"/>
      <c r="K115" s="173"/>
      <c r="L115" s="173"/>
      <c r="M115" s="173"/>
      <c r="N115" s="171"/>
      <c r="O115" s="174"/>
    </row>
    <row r="116" spans="1:16" s="13" customFormat="1" ht="15" thickBot="1" x14ac:dyDescent="0.45">
      <c r="A116" s="175"/>
      <c r="B116" s="175"/>
      <c r="C116" s="175"/>
      <c r="D116" s="175"/>
      <c r="E116" s="175"/>
      <c r="F116" s="175"/>
      <c r="G116" s="175"/>
      <c r="H116" s="175"/>
      <c r="I116" s="176"/>
      <c r="J116" s="176"/>
      <c r="K116" s="176"/>
      <c r="L116" s="176"/>
      <c r="M116" s="176"/>
      <c r="N116" s="175"/>
      <c r="O116" s="175"/>
      <c r="P116" s="2"/>
    </row>
    <row r="117" spans="1:16" ht="19.5" customHeight="1" x14ac:dyDescent="0.4">
      <c r="A117" s="244" t="s">
        <v>60</v>
      </c>
      <c r="B117" s="245"/>
      <c r="C117" s="245"/>
      <c r="D117" s="245"/>
      <c r="E117" s="245"/>
      <c r="F117" s="245"/>
      <c r="G117" s="245"/>
      <c r="H117" s="245"/>
      <c r="I117" s="245"/>
      <c r="J117" s="245"/>
      <c r="K117" s="245"/>
      <c r="L117" s="245"/>
      <c r="M117" s="245"/>
      <c r="N117" s="245"/>
      <c r="O117" s="246"/>
    </row>
    <row r="118" spans="1:16" x14ac:dyDescent="0.4">
      <c r="A118" s="220" t="s">
        <v>10</v>
      </c>
      <c r="B118" s="221"/>
      <c r="C118" s="177"/>
      <c r="D118" s="177"/>
      <c r="E118" s="178">
        <f t="shared" ref="E118:M118" si="9">SUM(E26,E55,E84,E113)</f>
        <v>0</v>
      </c>
      <c r="F118" s="178">
        <f>SUM(F26,F55,F84,F113)</f>
        <v>0</v>
      </c>
      <c r="G118" s="179">
        <f t="shared" si="9"/>
        <v>0</v>
      </c>
      <c r="H118" s="180">
        <f t="shared" si="9"/>
        <v>0</v>
      </c>
      <c r="I118" s="181">
        <f t="shared" si="9"/>
        <v>0</v>
      </c>
      <c r="J118" s="182">
        <f t="shared" si="9"/>
        <v>0</v>
      </c>
      <c r="K118" s="183">
        <f t="shared" si="9"/>
        <v>0</v>
      </c>
      <c r="L118" s="184">
        <f t="shared" si="9"/>
        <v>0</v>
      </c>
      <c r="M118" s="185">
        <f t="shared" si="9"/>
        <v>0</v>
      </c>
      <c r="N118" s="114"/>
      <c r="O118" s="187">
        <f>SUM(O26,O55,O84,O113)</f>
        <v>0</v>
      </c>
    </row>
    <row r="119" spans="1:16" ht="29.15" x14ac:dyDescent="0.4">
      <c r="A119" s="222" t="s">
        <v>15</v>
      </c>
      <c r="B119" s="223"/>
      <c r="C119" s="186"/>
      <c r="D119" s="186"/>
      <c r="E119" s="116" t="s">
        <v>78</v>
      </c>
      <c r="F119" s="209" t="s">
        <v>84</v>
      </c>
      <c r="G119" s="116" t="s">
        <v>77</v>
      </c>
      <c r="H119" s="116" t="s">
        <v>77</v>
      </c>
      <c r="I119" s="114"/>
      <c r="J119" s="114"/>
      <c r="K119" s="114"/>
      <c r="L119" s="114"/>
      <c r="M119" s="114"/>
      <c r="N119" s="114"/>
      <c r="O119" s="188"/>
    </row>
    <row r="120" spans="1:16" ht="15" thickBot="1" x14ac:dyDescent="0.45">
      <c r="A120" s="224" t="s">
        <v>13</v>
      </c>
      <c r="B120" s="225"/>
      <c r="C120" s="189"/>
      <c r="D120" s="189"/>
      <c r="E120" s="1" t="str">
        <f>IF(AND(E118&gt;=6.5),"Yes","No")</f>
        <v>No</v>
      </c>
      <c r="F120" s="208" t="str">
        <f>IF(F118=0,"",IF(F118&gt;=((SUM(E6:E25,E35:E54,E64:E83,E93:E112))*0.8),"Yes","No"))</f>
        <v/>
      </c>
      <c r="G120" s="1" t="str">
        <f>IF(G118&gt;=4,"Yes","No")</f>
        <v>No</v>
      </c>
      <c r="H120" s="1" t="str">
        <f>IF(H118&gt;=4,"Yes","No")</f>
        <v>No</v>
      </c>
      <c r="I120" s="3"/>
      <c r="J120" s="3"/>
      <c r="K120" s="3"/>
      <c r="L120" s="3"/>
      <c r="M120" s="3"/>
      <c r="N120" s="3"/>
      <c r="O120" s="168"/>
    </row>
    <row r="122" spans="1:16" ht="15.75" customHeight="1" x14ac:dyDescent="0.4">
      <c r="A122" s="216" t="s">
        <v>72</v>
      </c>
      <c r="B122" s="216"/>
      <c r="C122" s="216"/>
      <c r="D122" s="216"/>
      <c r="E122" s="216"/>
      <c r="F122" s="216"/>
      <c r="G122" s="216"/>
      <c r="H122" s="216"/>
      <c r="I122" s="112"/>
      <c r="J122" s="112"/>
      <c r="K122" s="112"/>
      <c r="L122" s="112"/>
    </row>
    <row r="123" spans="1:16" x14ac:dyDescent="0.4">
      <c r="A123" s="216" t="s">
        <v>83</v>
      </c>
      <c r="B123" s="216"/>
      <c r="C123" s="216"/>
      <c r="D123" s="216"/>
      <c r="E123" s="216"/>
      <c r="F123" s="216"/>
      <c r="G123" s="216"/>
      <c r="H123" s="216"/>
      <c r="I123" s="30"/>
      <c r="J123" s="30"/>
    </row>
    <row r="124" spans="1:16" ht="31.5" customHeight="1" x14ac:dyDescent="0.4">
      <c r="A124" s="216" t="s">
        <v>82</v>
      </c>
      <c r="B124" s="216"/>
      <c r="C124" s="216"/>
      <c r="D124" s="216"/>
      <c r="E124" s="216"/>
      <c r="F124" s="216"/>
      <c r="G124" s="216"/>
      <c r="H124" s="216"/>
    </row>
    <row r="125" spans="1:16" x14ac:dyDescent="0.4">
      <c r="A125" s="7"/>
      <c r="B125" s="7"/>
      <c r="C125" s="7"/>
      <c r="D125" s="7"/>
      <c r="E125" s="7"/>
      <c r="F125" s="205"/>
      <c r="G125" s="7"/>
      <c r="H125" s="7"/>
    </row>
  </sheetData>
  <sheetProtection algorithmName="SHA-512" hashValue="HFjgcCBZMcZTEAv8ezD7ITnKHrNvrg8N/ikaOspeIWbPJ2qtGbvecRAfOzkenA9Abc4K1Ye42q9ZDw0nn5pPJQ==" saltValue="wDwxQrsR9La90u5RYJhU4Q==" spinCount="100000" sheet="1" objects="1" scenarios="1" selectLockedCells="1"/>
  <mergeCells count="27">
    <mergeCell ref="A4:O4"/>
    <mergeCell ref="A62:O62"/>
    <mergeCell ref="A59:O59"/>
    <mergeCell ref="A122:H122"/>
    <mergeCell ref="A123:H123"/>
    <mergeCell ref="A117:O117"/>
    <mergeCell ref="A85:B85"/>
    <mergeCell ref="A84:B84"/>
    <mergeCell ref="A91:O91"/>
    <mergeCell ref="A88:O88"/>
    <mergeCell ref="A86:B86"/>
    <mergeCell ref="A124:H124"/>
    <mergeCell ref="A1:O1"/>
    <mergeCell ref="A120:B120"/>
    <mergeCell ref="A119:B119"/>
    <mergeCell ref="A118:B118"/>
    <mergeCell ref="A26:B26"/>
    <mergeCell ref="A27:B27"/>
    <mergeCell ref="A28:B28"/>
    <mergeCell ref="A55:B55"/>
    <mergeCell ref="A115:B115"/>
    <mergeCell ref="A114:B114"/>
    <mergeCell ref="A113:B113"/>
    <mergeCell ref="A57:B57"/>
    <mergeCell ref="A56:B56"/>
    <mergeCell ref="A33:O33"/>
    <mergeCell ref="A30:O30"/>
  </mergeCells>
  <dataValidations count="1">
    <dataValidation type="list" allowBlank="1" showInputMessage="1" showErrorMessage="1" sqref="F6:F25 F35:F54 F64:F83 F93:F112" xr:uid="{00000000-0002-0000-0300-000000000000}">
      <formula1>$V$7:$V$8</formula1>
    </dataValidation>
  </dataValidations>
  <printOptions horizontalCentered="1" verticalCentered="1"/>
  <pageMargins left="0.5" right="0.5" top="0.5" bottom="0.5" header="0.3" footer="0.3"/>
  <pageSetup scale="73" fitToWidth="0" fitToHeight="0" orientation="landscape" r:id="rId1"/>
  <rowBreaks count="3" manualBreakCount="3">
    <brk id="29" max="16383" man="1"/>
    <brk id="58" max="16383" man="1"/>
    <brk id="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52"/>
  <sheetViews>
    <sheetView showZeros="0" zoomScaleNormal="100" workbookViewId="0">
      <selection activeCell="C3" sqref="C3"/>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347" t="s">
        <v>75</v>
      </c>
      <c r="B1" s="348"/>
      <c r="C1" s="348"/>
      <c r="D1" s="348"/>
      <c r="E1" s="348"/>
      <c r="F1" s="348"/>
      <c r="G1" s="348"/>
      <c r="H1" s="348"/>
      <c r="I1" s="348"/>
      <c r="J1" s="348"/>
      <c r="K1" s="348"/>
      <c r="L1" s="348"/>
      <c r="M1" s="348"/>
      <c r="N1" s="348"/>
      <c r="O1" s="348"/>
      <c r="P1" s="348"/>
      <c r="Q1" s="348"/>
      <c r="R1" s="348"/>
      <c r="S1" s="348"/>
      <c r="T1" s="348"/>
      <c r="U1" s="348"/>
      <c r="V1" s="348"/>
      <c r="W1" s="348"/>
      <c r="X1" s="348"/>
      <c r="Y1" s="348"/>
      <c r="Z1" s="349"/>
    </row>
    <row r="2" spans="1:26" s="13" customFormat="1" ht="15" customHeight="1" x14ac:dyDescent="0.4">
      <c r="A2" s="45"/>
      <c r="B2" s="46"/>
      <c r="C2" s="46"/>
      <c r="D2" s="46"/>
      <c r="E2" s="46"/>
      <c r="F2" s="46"/>
      <c r="G2" s="46"/>
      <c r="H2" s="46"/>
      <c r="I2" s="46"/>
      <c r="J2" s="46"/>
      <c r="K2" s="46"/>
      <c r="L2" s="46"/>
      <c r="M2" s="46"/>
      <c r="N2" s="47"/>
      <c r="O2" s="47"/>
      <c r="P2" s="47"/>
      <c r="Q2" s="48"/>
      <c r="R2" s="48"/>
      <c r="S2" s="48"/>
      <c r="T2" s="48"/>
      <c r="U2" s="48"/>
      <c r="V2" s="48"/>
      <c r="W2" s="48"/>
      <c r="X2" s="48"/>
      <c r="Y2" s="48"/>
      <c r="Z2" s="49"/>
    </row>
    <row r="3" spans="1:26" ht="15" customHeight="1" x14ac:dyDescent="0.4">
      <c r="A3" s="106" t="s">
        <v>49</v>
      </c>
      <c r="B3" s="90" t="s">
        <v>6</v>
      </c>
      <c r="C3" s="91"/>
      <c r="D3" s="92"/>
      <c r="E3" s="91"/>
      <c r="F3" s="52"/>
      <c r="G3" s="53"/>
      <c r="H3" s="53"/>
      <c r="I3" s="53"/>
      <c r="J3" s="53"/>
      <c r="K3" s="46"/>
      <c r="L3" s="46"/>
      <c r="M3" s="46"/>
      <c r="N3" s="47"/>
      <c r="O3" s="47"/>
      <c r="P3" s="47"/>
      <c r="Q3" s="53"/>
      <c r="R3" s="53"/>
      <c r="S3" s="53"/>
      <c r="T3" s="53"/>
      <c r="U3" s="53"/>
      <c r="V3" s="53"/>
      <c r="W3" s="53"/>
      <c r="X3" s="53"/>
      <c r="Y3" s="53"/>
      <c r="Z3" s="54"/>
    </row>
    <row r="4" spans="1:26" ht="15" customHeight="1" x14ac:dyDescent="0.4">
      <c r="A4" s="106"/>
      <c r="B4" s="91"/>
      <c r="C4" s="91"/>
      <c r="D4" s="91"/>
      <c r="E4" s="52"/>
      <c r="F4" s="52"/>
      <c r="G4" s="52"/>
      <c r="H4" s="51"/>
      <c r="I4" s="52"/>
      <c r="J4" s="46"/>
      <c r="K4" s="46"/>
      <c r="L4" s="46"/>
      <c r="M4" s="46"/>
      <c r="N4" s="47"/>
      <c r="O4" s="47"/>
      <c r="P4" s="47"/>
      <c r="Q4" s="53"/>
      <c r="R4" s="53"/>
      <c r="S4" s="53"/>
      <c r="T4" s="53"/>
      <c r="U4" s="53"/>
      <c r="V4" s="53"/>
      <c r="W4" s="53"/>
      <c r="X4" s="53"/>
      <c r="Y4" s="53"/>
      <c r="Z4" s="54"/>
    </row>
    <row r="5" spans="1:26" ht="15" customHeight="1" thickBot="1" x14ac:dyDescent="0.45">
      <c r="A5" s="106" t="s">
        <v>45</v>
      </c>
      <c r="B5" s="91"/>
      <c r="C5" s="91"/>
      <c r="D5" s="91"/>
      <c r="E5" s="91"/>
      <c r="F5" s="52"/>
      <c r="G5" s="52"/>
      <c r="H5" s="51"/>
      <c r="I5" s="52"/>
      <c r="J5" s="46"/>
      <c r="K5" s="46"/>
      <c r="L5" s="46"/>
      <c r="M5" s="46"/>
      <c r="N5" s="47"/>
      <c r="O5" s="47"/>
      <c r="P5" s="47"/>
      <c r="Q5" s="53"/>
      <c r="R5" s="53"/>
      <c r="S5" s="53"/>
      <c r="T5" s="53"/>
      <c r="U5" s="53"/>
      <c r="V5" s="53"/>
      <c r="W5" s="53"/>
      <c r="X5" s="53"/>
      <c r="Y5" s="53"/>
      <c r="Z5" s="54"/>
    </row>
    <row r="6" spans="1:26" ht="15" customHeight="1" thickBot="1" x14ac:dyDescent="0.45">
      <c r="A6" s="106"/>
      <c r="B6" s="91"/>
      <c r="C6" s="91"/>
      <c r="D6" s="91"/>
      <c r="E6" s="350" t="s">
        <v>40</v>
      </c>
      <c r="F6" s="351"/>
      <c r="G6" s="351"/>
      <c r="H6" s="351"/>
      <c r="I6" s="351"/>
      <c r="J6" s="351"/>
      <c r="K6" s="351"/>
      <c r="L6" s="351"/>
      <c r="M6" s="352"/>
      <c r="N6" s="46"/>
      <c r="O6" s="46"/>
      <c r="P6" s="353" t="s">
        <v>42</v>
      </c>
      <c r="Q6" s="354"/>
      <c r="R6" s="354"/>
      <c r="S6" s="354"/>
      <c r="T6" s="354"/>
      <c r="U6" s="354"/>
      <c r="V6" s="354"/>
      <c r="W6" s="354"/>
      <c r="X6" s="355"/>
      <c r="Y6" s="53"/>
      <c r="Z6" s="54"/>
    </row>
    <row r="7" spans="1:26" ht="15" customHeight="1" x14ac:dyDescent="0.45">
      <c r="A7" s="104" t="s">
        <v>53</v>
      </c>
      <c r="B7" s="105"/>
      <c r="C7" s="105"/>
      <c r="D7" s="107"/>
      <c r="E7" s="333"/>
      <c r="F7" s="334"/>
      <c r="G7" s="334"/>
      <c r="H7" s="282" t="s">
        <v>39</v>
      </c>
      <c r="I7" s="282"/>
      <c r="J7" s="337" t="s">
        <v>18</v>
      </c>
      <c r="K7" s="337"/>
      <c r="L7" s="337" t="s">
        <v>19</v>
      </c>
      <c r="M7" s="339"/>
      <c r="N7" s="56"/>
      <c r="O7" s="57"/>
      <c r="P7" s="341"/>
      <c r="Q7" s="342"/>
      <c r="R7" s="343"/>
      <c r="S7" s="328" t="s">
        <v>41</v>
      </c>
      <c r="T7" s="328"/>
      <c r="U7" s="328" t="s">
        <v>18</v>
      </c>
      <c r="V7" s="328"/>
      <c r="W7" s="328" t="s">
        <v>19</v>
      </c>
      <c r="X7" s="330"/>
      <c r="Y7" s="53"/>
      <c r="Z7" s="54"/>
    </row>
    <row r="8" spans="1:26" ht="15" customHeight="1" x14ac:dyDescent="0.45">
      <c r="A8" s="104" t="s">
        <v>56</v>
      </c>
      <c r="B8" s="105"/>
      <c r="C8" s="105"/>
      <c r="D8" s="107"/>
      <c r="E8" s="335"/>
      <c r="F8" s="336"/>
      <c r="G8" s="336"/>
      <c r="H8" s="285"/>
      <c r="I8" s="285"/>
      <c r="J8" s="338"/>
      <c r="K8" s="338"/>
      <c r="L8" s="338"/>
      <c r="M8" s="340"/>
      <c r="N8" s="58"/>
      <c r="O8" s="58"/>
      <c r="P8" s="344"/>
      <c r="Q8" s="345"/>
      <c r="R8" s="346"/>
      <c r="S8" s="329"/>
      <c r="T8" s="329"/>
      <c r="U8" s="329"/>
      <c r="V8" s="329"/>
      <c r="W8" s="329"/>
      <c r="X8" s="331"/>
      <c r="Y8" s="53"/>
      <c r="Z8" s="54"/>
    </row>
    <row r="9" spans="1:26" ht="15" customHeight="1" x14ac:dyDescent="0.4">
      <c r="A9" s="106"/>
      <c r="B9" s="91"/>
      <c r="C9" s="91"/>
      <c r="D9" s="91"/>
      <c r="E9" s="315" t="s">
        <v>36</v>
      </c>
      <c r="F9" s="316"/>
      <c r="G9" s="316"/>
      <c r="H9" s="332" t="s">
        <v>74</v>
      </c>
      <c r="I9" s="332"/>
      <c r="J9" s="319"/>
      <c r="K9" s="319"/>
      <c r="L9" s="320"/>
      <c r="M9" s="321"/>
      <c r="N9" s="58"/>
      <c r="O9" s="58"/>
      <c r="P9" s="322" t="s">
        <v>36</v>
      </c>
      <c r="Q9" s="323"/>
      <c r="R9" s="323"/>
      <c r="S9" s="356" t="s">
        <v>74</v>
      </c>
      <c r="T9" s="357"/>
      <c r="U9" s="302"/>
      <c r="V9" s="303"/>
      <c r="W9" s="302"/>
      <c r="X9" s="304"/>
      <c r="Y9" s="53"/>
      <c r="Z9" s="54"/>
    </row>
    <row r="10" spans="1:26" ht="15" customHeight="1" x14ac:dyDescent="0.4">
      <c r="A10" s="108"/>
      <c r="B10" s="109"/>
      <c r="C10" s="109"/>
      <c r="D10" s="109"/>
      <c r="E10" s="315" t="s">
        <v>37</v>
      </c>
      <c r="F10" s="316"/>
      <c r="G10" s="316"/>
      <c r="H10" s="317"/>
      <c r="I10" s="317"/>
      <c r="J10" s="319"/>
      <c r="K10" s="319"/>
      <c r="L10" s="320"/>
      <c r="M10" s="321"/>
      <c r="N10" s="58"/>
      <c r="O10" s="58"/>
      <c r="P10" s="322" t="s">
        <v>37</v>
      </c>
      <c r="Q10" s="323"/>
      <c r="R10" s="323"/>
      <c r="S10" s="324"/>
      <c r="T10" s="325"/>
      <c r="U10" s="302"/>
      <c r="V10" s="303"/>
      <c r="W10" s="302"/>
      <c r="X10" s="304"/>
      <c r="Y10" s="53"/>
      <c r="Z10" s="54"/>
    </row>
    <row r="11" spans="1:26" ht="15" customHeight="1" thickBot="1" x14ac:dyDescent="0.45">
      <c r="A11" s="108"/>
      <c r="B11" s="109"/>
      <c r="C11" s="109"/>
      <c r="D11" s="109"/>
      <c r="E11" s="305" t="s">
        <v>38</v>
      </c>
      <c r="F11" s="306"/>
      <c r="G11" s="306"/>
      <c r="H11" s="318"/>
      <c r="I11" s="318"/>
      <c r="J11" s="307"/>
      <c r="K11" s="307"/>
      <c r="L11" s="308"/>
      <c r="M11" s="309"/>
      <c r="N11" s="58"/>
      <c r="O11" s="58"/>
      <c r="P11" s="310" t="s">
        <v>38</v>
      </c>
      <c r="Q11" s="311"/>
      <c r="R11" s="311"/>
      <c r="S11" s="326"/>
      <c r="T11" s="327"/>
      <c r="U11" s="312"/>
      <c r="V11" s="313"/>
      <c r="W11" s="312"/>
      <c r="X11" s="314"/>
      <c r="Y11" s="53"/>
      <c r="Z11" s="54"/>
    </row>
    <row r="12" spans="1:26" ht="15" customHeight="1" thickBot="1" x14ac:dyDescent="0.45">
      <c r="A12" s="60"/>
      <c r="B12" s="61"/>
      <c r="C12" s="61"/>
      <c r="D12" s="61"/>
      <c r="E12" s="61"/>
      <c r="F12" s="61"/>
      <c r="G12" s="61"/>
      <c r="H12" s="61"/>
      <c r="I12" s="61"/>
      <c r="J12" s="61"/>
      <c r="K12" s="61"/>
      <c r="L12" s="62"/>
      <c r="M12" s="62"/>
      <c r="N12" s="63"/>
      <c r="O12" s="63"/>
      <c r="P12" s="63"/>
      <c r="Q12" s="53"/>
      <c r="R12" s="53"/>
      <c r="S12" s="53"/>
      <c r="T12" s="53"/>
      <c r="U12" s="53"/>
      <c r="V12" s="53"/>
      <c r="W12" s="53"/>
      <c r="X12" s="53"/>
      <c r="Y12" s="53"/>
      <c r="Z12" s="54"/>
    </row>
    <row r="13" spans="1:26" ht="15" customHeight="1" x14ac:dyDescent="0.4">
      <c r="A13" s="287" t="s">
        <v>55</v>
      </c>
      <c r="B13" s="289" t="s">
        <v>20</v>
      </c>
      <c r="C13" s="291" t="s">
        <v>30</v>
      </c>
      <c r="D13" s="293" t="s">
        <v>28</v>
      </c>
      <c r="E13" s="282"/>
      <c r="F13" s="294"/>
      <c r="G13" s="295" t="s">
        <v>31</v>
      </c>
      <c r="H13" s="296"/>
      <c r="I13" s="296"/>
      <c r="J13" s="296"/>
      <c r="K13" s="296"/>
      <c r="L13" s="296"/>
      <c r="M13" s="296"/>
      <c r="N13" s="296"/>
      <c r="O13" s="296"/>
      <c r="P13" s="297"/>
      <c r="Q13" s="298" t="s">
        <v>21</v>
      </c>
      <c r="R13" s="276"/>
      <c r="S13" s="299"/>
      <c r="T13" s="275" t="s">
        <v>22</v>
      </c>
      <c r="U13" s="276"/>
      <c r="V13" s="277"/>
      <c r="W13" s="281" t="s">
        <v>23</v>
      </c>
      <c r="X13" s="282"/>
      <c r="Y13" s="282"/>
      <c r="Z13" s="283"/>
    </row>
    <row r="14" spans="1:26" ht="75" customHeight="1" x14ac:dyDescent="0.4">
      <c r="A14" s="288"/>
      <c r="B14" s="290"/>
      <c r="C14" s="292"/>
      <c r="D14" s="64" t="s">
        <v>24</v>
      </c>
      <c r="E14" s="65" t="s">
        <v>25</v>
      </c>
      <c r="F14" s="66" t="s">
        <v>26</v>
      </c>
      <c r="G14" s="67" t="s">
        <v>0</v>
      </c>
      <c r="H14" s="68" t="s">
        <v>1</v>
      </c>
      <c r="I14" s="68" t="s">
        <v>2</v>
      </c>
      <c r="J14" s="69" t="s">
        <v>32</v>
      </c>
      <c r="K14" s="69" t="s">
        <v>33</v>
      </c>
      <c r="L14" s="69" t="s">
        <v>3</v>
      </c>
      <c r="M14" s="69" t="s">
        <v>4</v>
      </c>
      <c r="N14" s="69" t="s">
        <v>5</v>
      </c>
      <c r="O14" s="69" t="s">
        <v>34</v>
      </c>
      <c r="P14" s="70" t="s">
        <v>35</v>
      </c>
      <c r="Q14" s="300"/>
      <c r="R14" s="279"/>
      <c r="S14" s="301"/>
      <c r="T14" s="278"/>
      <c r="U14" s="279"/>
      <c r="V14" s="280"/>
      <c r="W14" s="284"/>
      <c r="X14" s="285"/>
      <c r="Y14" s="285"/>
      <c r="Z14" s="286"/>
    </row>
    <row r="15" spans="1:26" ht="24" customHeight="1" x14ac:dyDescent="0.4">
      <c r="A15" s="71">
        <f>'Weekly Menus'!A7</f>
        <v>0</v>
      </c>
      <c r="B15" s="93"/>
      <c r="C15" s="113">
        <f>'K-8'!B6</f>
        <v>0</v>
      </c>
      <c r="D15" s="95"/>
      <c r="E15" s="96"/>
      <c r="F15" s="97"/>
      <c r="G15" s="73"/>
      <c r="H15" s="74">
        <f>'K-8'!E6+'K-8'!C6</f>
        <v>0</v>
      </c>
      <c r="I15" s="74">
        <f>'K-8'!G6+'K-8'!N6</f>
        <v>0</v>
      </c>
      <c r="J15" s="74">
        <f>'K-8'!I6</f>
        <v>0</v>
      </c>
      <c r="K15" s="74">
        <f>'K-8'!J6</f>
        <v>0</v>
      </c>
      <c r="L15" s="74">
        <f>'K-8'!K6</f>
        <v>0</v>
      </c>
      <c r="M15" s="74" t="str">
        <f>IF('K-8'!I118+'K-8'!J118+'K-8'!K118+'K-8'!M118&gt;=2,'K-8'!L6," ")</f>
        <v xml:space="preserve"> </v>
      </c>
      <c r="N15" s="74">
        <f>'K-8'!M6</f>
        <v>0</v>
      </c>
      <c r="O15" s="74"/>
      <c r="P15" s="75"/>
      <c r="Q15" s="262"/>
      <c r="R15" s="262"/>
      <c r="S15" s="263"/>
      <c r="T15" s="264"/>
      <c r="U15" s="262"/>
      <c r="V15" s="263"/>
      <c r="W15" s="272"/>
      <c r="X15" s="273"/>
      <c r="Y15" s="273"/>
      <c r="Z15" s="274"/>
    </row>
    <row r="16" spans="1:26" ht="24" customHeight="1" x14ac:dyDescent="0.4">
      <c r="A16" s="71">
        <f>'Weekly Menus'!A8</f>
        <v>0</v>
      </c>
      <c r="B16" s="93"/>
      <c r="C16" s="113">
        <f>'K-8'!B7</f>
        <v>0</v>
      </c>
      <c r="D16" s="95"/>
      <c r="E16" s="96"/>
      <c r="F16" s="97"/>
      <c r="G16" s="73"/>
      <c r="H16" s="74">
        <f>'K-8'!E7+'K-8'!C7</f>
        <v>0</v>
      </c>
      <c r="I16" s="74">
        <f>'K-8'!G7+'K-8'!N7</f>
        <v>0</v>
      </c>
      <c r="J16" s="74">
        <f>'K-8'!I7</f>
        <v>0</v>
      </c>
      <c r="K16" s="74">
        <f>'K-8'!J7</f>
        <v>0</v>
      </c>
      <c r="L16" s="74">
        <f>'K-8'!K7</f>
        <v>0</v>
      </c>
      <c r="M16" s="74" t="str">
        <f>IF('K-8'!I118+'K-8'!J118+'K-8'!K118+'K-8'!M118&gt;=2,'K-8'!L7," ")</f>
        <v xml:space="preserve"> </v>
      </c>
      <c r="N16" s="74">
        <f>'K-8'!M7</f>
        <v>0</v>
      </c>
      <c r="O16" s="74"/>
      <c r="P16" s="75"/>
      <c r="Q16" s="262"/>
      <c r="R16" s="262"/>
      <c r="S16" s="263"/>
      <c r="T16" s="264"/>
      <c r="U16" s="262"/>
      <c r="V16" s="263"/>
      <c r="W16" s="272"/>
      <c r="X16" s="273"/>
      <c r="Y16" s="273"/>
      <c r="Z16" s="274"/>
    </row>
    <row r="17" spans="1:26" ht="24" customHeight="1" x14ac:dyDescent="0.4">
      <c r="A17" s="71">
        <f>'Weekly Menus'!A9</f>
        <v>0</v>
      </c>
      <c r="B17" s="93"/>
      <c r="C17" s="113">
        <f>'K-8'!B8</f>
        <v>0</v>
      </c>
      <c r="D17" s="95"/>
      <c r="E17" s="96"/>
      <c r="F17" s="97"/>
      <c r="G17" s="73"/>
      <c r="H17" s="74">
        <f>'K-8'!E8+'K-8'!C8</f>
        <v>0</v>
      </c>
      <c r="I17" s="74">
        <f>'K-8'!G8+'K-8'!N8</f>
        <v>0</v>
      </c>
      <c r="J17" s="74">
        <f>'K-8'!I8</f>
        <v>0</v>
      </c>
      <c r="K17" s="74">
        <f>'K-8'!J8</f>
        <v>0</v>
      </c>
      <c r="L17" s="74">
        <f>'K-8'!K8</f>
        <v>0</v>
      </c>
      <c r="M17" s="74" t="str">
        <f>IF('K-8'!I118+'K-8'!J118+'K-8'!K118+'K-8'!M118&gt;=2,'K-8'!L8," ")</f>
        <v xml:space="preserve"> </v>
      </c>
      <c r="N17" s="74">
        <f>'K-8'!M8</f>
        <v>0</v>
      </c>
      <c r="O17" s="74"/>
      <c r="P17" s="75"/>
      <c r="Q17" s="262"/>
      <c r="R17" s="262"/>
      <c r="S17" s="263"/>
      <c r="T17" s="264"/>
      <c r="U17" s="262"/>
      <c r="V17" s="263"/>
      <c r="W17" s="272"/>
      <c r="X17" s="273"/>
      <c r="Y17" s="273"/>
      <c r="Z17" s="274"/>
    </row>
    <row r="18" spans="1:26" ht="24" customHeight="1" x14ac:dyDescent="0.4">
      <c r="A18" s="71">
        <f>'Weekly Menus'!A10</f>
        <v>0</v>
      </c>
      <c r="B18" s="93"/>
      <c r="C18" s="113">
        <f>'K-8'!B9</f>
        <v>0</v>
      </c>
      <c r="D18" s="95"/>
      <c r="E18" s="96"/>
      <c r="F18" s="97"/>
      <c r="G18" s="73"/>
      <c r="H18" s="74">
        <f>'K-8'!E9+'K-8'!C9</f>
        <v>0</v>
      </c>
      <c r="I18" s="74">
        <f>'K-8'!G9+'K-8'!N9</f>
        <v>0</v>
      </c>
      <c r="J18" s="74">
        <f>'K-8'!I9</f>
        <v>0</v>
      </c>
      <c r="K18" s="74">
        <f>'K-8'!J9</f>
        <v>0</v>
      </c>
      <c r="L18" s="74">
        <f>'K-8'!K9</f>
        <v>0</v>
      </c>
      <c r="M18" s="74" t="str">
        <f>IF('K-8'!I118+'K-8'!J118+'K-8'!K118+'K-8'!M118&gt;=2,'K-8'!L9," ")</f>
        <v xml:space="preserve"> </v>
      </c>
      <c r="N18" s="74">
        <f>'K-8'!M9</f>
        <v>0</v>
      </c>
      <c r="O18" s="74"/>
      <c r="P18" s="75"/>
      <c r="Q18" s="262"/>
      <c r="R18" s="262"/>
      <c r="S18" s="263"/>
      <c r="T18" s="264"/>
      <c r="U18" s="262"/>
      <c r="V18" s="263"/>
      <c r="W18" s="272"/>
      <c r="X18" s="273"/>
      <c r="Y18" s="273"/>
      <c r="Z18" s="274"/>
    </row>
    <row r="19" spans="1:26" ht="24" customHeight="1" x14ac:dyDescent="0.4">
      <c r="A19" s="71">
        <f>'Weekly Menus'!A11</f>
        <v>0</v>
      </c>
      <c r="B19" s="93"/>
      <c r="C19" s="113">
        <f>'K-8'!B10</f>
        <v>0</v>
      </c>
      <c r="D19" s="95"/>
      <c r="E19" s="96"/>
      <c r="F19" s="97"/>
      <c r="G19" s="73"/>
      <c r="H19" s="74">
        <f>'K-8'!E10+'K-8'!C10</f>
        <v>0</v>
      </c>
      <c r="I19" s="74">
        <f>'K-8'!G10+'K-8'!N10</f>
        <v>0</v>
      </c>
      <c r="J19" s="74">
        <f>'K-8'!I10</f>
        <v>0</v>
      </c>
      <c r="K19" s="74">
        <f>'K-8'!J10</f>
        <v>0</v>
      </c>
      <c r="L19" s="74">
        <f>'K-8'!K10</f>
        <v>0</v>
      </c>
      <c r="M19" s="74" t="str">
        <f>IF('K-8'!I118+'K-8'!J118+'K-8'!K118+'K-8'!M118&gt;=2,'K-8'!L10," ")</f>
        <v xml:space="preserve"> </v>
      </c>
      <c r="N19" s="74">
        <f>'K-8'!M10</f>
        <v>0</v>
      </c>
      <c r="O19" s="74"/>
      <c r="P19" s="75"/>
      <c r="Q19" s="262"/>
      <c r="R19" s="262"/>
      <c r="S19" s="263"/>
      <c r="T19" s="264"/>
      <c r="U19" s="262"/>
      <c r="V19" s="263"/>
      <c r="W19" s="272"/>
      <c r="X19" s="273"/>
      <c r="Y19" s="273"/>
      <c r="Z19" s="274"/>
    </row>
    <row r="20" spans="1:26" ht="24" customHeight="1" x14ac:dyDescent="0.4">
      <c r="A20" s="71">
        <f>'Weekly Menus'!A12</f>
        <v>0</v>
      </c>
      <c r="B20" s="93"/>
      <c r="C20" s="113">
        <f>'K-8'!B11</f>
        <v>0</v>
      </c>
      <c r="D20" s="95"/>
      <c r="E20" s="96"/>
      <c r="F20" s="97"/>
      <c r="G20" s="73"/>
      <c r="H20" s="74">
        <f>'K-8'!E11+'K-8'!C11</f>
        <v>0</v>
      </c>
      <c r="I20" s="74">
        <f>'K-8'!G11+'K-8'!N11</f>
        <v>0</v>
      </c>
      <c r="J20" s="74">
        <f>'K-8'!I11</f>
        <v>0</v>
      </c>
      <c r="K20" s="74">
        <f>'K-8'!J11</f>
        <v>0</v>
      </c>
      <c r="L20" s="74">
        <f>'K-8'!K11</f>
        <v>0</v>
      </c>
      <c r="M20" s="74" t="str">
        <f>IF('K-8'!I118+'K-8'!J118+'K-8'!K118+'K-8'!M118&gt;=2,'K-8'!L11," ")</f>
        <v xml:space="preserve"> </v>
      </c>
      <c r="N20" s="74">
        <f>'K-8'!M11</f>
        <v>0</v>
      </c>
      <c r="O20" s="74"/>
      <c r="P20" s="75"/>
      <c r="Q20" s="262"/>
      <c r="R20" s="262"/>
      <c r="S20" s="263"/>
      <c r="T20" s="264"/>
      <c r="U20" s="262"/>
      <c r="V20" s="263"/>
      <c r="W20" s="272"/>
      <c r="X20" s="273"/>
      <c r="Y20" s="273"/>
      <c r="Z20" s="274"/>
    </row>
    <row r="21" spans="1:26" ht="24" customHeight="1" x14ac:dyDescent="0.4">
      <c r="A21" s="71">
        <f>'Weekly Menus'!A13</f>
        <v>0</v>
      </c>
      <c r="B21" s="93"/>
      <c r="C21" s="113">
        <f>'K-8'!B12</f>
        <v>0</v>
      </c>
      <c r="D21" s="95"/>
      <c r="E21" s="96"/>
      <c r="F21" s="97"/>
      <c r="G21" s="73"/>
      <c r="H21" s="74">
        <f>'K-8'!E12+'K-8'!C12</f>
        <v>0</v>
      </c>
      <c r="I21" s="74">
        <f>'K-8'!G12+'K-8'!N12</f>
        <v>0</v>
      </c>
      <c r="J21" s="74">
        <f>'K-8'!I12</f>
        <v>0</v>
      </c>
      <c r="K21" s="74">
        <f>'K-8'!J12</f>
        <v>0</v>
      </c>
      <c r="L21" s="74">
        <f>'K-8'!K12</f>
        <v>0</v>
      </c>
      <c r="M21" s="74" t="str">
        <f>IF('K-8'!I118+'K-8'!J118+'K-8'!K118+'K-8'!M118&gt;=2,'K-8'!L12," ")</f>
        <v xml:space="preserve"> </v>
      </c>
      <c r="N21" s="74">
        <f>'K-8'!M12</f>
        <v>0</v>
      </c>
      <c r="O21" s="74"/>
      <c r="P21" s="75"/>
      <c r="Q21" s="262"/>
      <c r="R21" s="262"/>
      <c r="S21" s="263"/>
      <c r="T21" s="264"/>
      <c r="U21" s="262"/>
      <c r="V21" s="263"/>
      <c r="W21" s="272"/>
      <c r="X21" s="273"/>
      <c r="Y21" s="273"/>
      <c r="Z21" s="274"/>
    </row>
    <row r="22" spans="1:26" ht="24" customHeight="1" x14ac:dyDescent="0.4">
      <c r="A22" s="71">
        <f>'Weekly Menus'!A14</f>
        <v>0</v>
      </c>
      <c r="B22" s="93"/>
      <c r="C22" s="113">
        <f>'K-8'!B13</f>
        <v>0</v>
      </c>
      <c r="D22" s="95"/>
      <c r="E22" s="96"/>
      <c r="F22" s="97"/>
      <c r="G22" s="73"/>
      <c r="H22" s="74">
        <f>'K-8'!E13+'K-8'!C13</f>
        <v>0</v>
      </c>
      <c r="I22" s="74">
        <f>'K-8'!G13+'K-8'!N13</f>
        <v>0</v>
      </c>
      <c r="J22" s="74">
        <f>'K-8'!I13</f>
        <v>0</v>
      </c>
      <c r="K22" s="74">
        <f>'K-8'!J13</f>
        <v>0</v>
      </c>
      <c r="L22" s="74">
        <f>'K-8'!K13</f>
        <v>0</v>
      </c>
      <c r="M22" s="74" t="str">
        <f>IF('K-8'!I118+'K-8'!J118+'K-8'!K118+'K-8'!M118&gt;=2,'K-8'!L13," ")</f>
        <v xml:space="preserve"> </v>
      </c>
      <c r="N22" s="74">
        <f>'K-8'!M13</f>
        <v>0</v>
      </c>
      <c r="O22" s="74"/>
      <c r="P22" s="75"/>
      <c r="Q22" s="262"/>
      <c r="R22" s="262"/>
      <c r="S22" s="263"/>
      <c r="T22" s="264"/>
      <c r="U22" s="262"/>
      <c r="V22" s="263"/>
      <c r="W22" s="272"/>
      <c r="X22" s="273"/>
      <c r="Y22" s="273"/>
      <c r="Z22" s="274"/>
    </row>
    <row r="23" spans="1:26" ht="24" customHeight="1" x14ac:dyDescent="0.4">
      <c r="A23" s="71">
        <f>'Weekly Menus'!A15</f>
        <v>0</v>
      </c>
      <c r="B23" s="93"/>
      <c r="C23" s="113">
        <f>'K-8'!B14</f>
        <v>0</v>
      </c>
      <c r="D23" s="95"/>
      <c r="E23" s="96"/>
      <c r="F23" s="97"/>
      <c r="G23" s="73"/>
      <c r="H23" s="74">
        <f>'K-8'!E14+'K-8'!C14</f>
        <v>0</v>
      </c>
      <c r="I23" s="74">
        <f>'K-8'!G14+'K-8'!N14</f>
        <v>0</v>
      </c>
      <c r="J23" s="74">
        <f>'K-8'!I14</f>
        <v>0</v>
      </c>
      <c r="K23" s="74">
        <f>'K-8'!J14</f>
        <v>0</v>
      </c>
      <c r="L23" s="74">
        <f>'K-8'!K14</f>
        <v>0</v>
      </c>
      <c r="M23" s="74" t="str">
        <f>IF('K-8'!I118+'K-8'!J118+'K-8'!K118+'K-8'!M118&gt;=2,'K-8'!L14," ")</f>
        <v xml:space="preserve"> </v>
      </c>
      <c r="N23" s="74">
        <f>'K-8'!M14</f>
        <v>0</v>
      </c>
      <c r="O23" s="74"/>
      <c r="P23" s="75"/>
      <c r="Q23" s="262"/>
      <c r="R23" s="262"/>
      <c r="S23" s="263"/>
      <c r="T23" s="264"/>
      <c r="U23" s="262"/>
      <c r="V23" s="263"/>
      <c r="W23" s="272"/>
      <c r="X23" s="273"/>
      <c r="Y23" s="273"/>
      <c r="Z23" s="274"/>
    </row>
    <row r="24" spans="1:26" ht="24" customHeight="1" x14ac:dyDescent="0.4">
      <c r="A24" s="71">
        <f>'Weekly Menus'!A16</f>
        <v>0</v>
      </c>
      <c r="B24" s="93"/>
      <c r="C24" s="113">
        <f>'K-8'!B15</f>
        <v>0</v>
      </c>
      <c r="D24" s="95"/>
      <c r="E24" s="96"/>
      <c r="F24" s="97"/>
      <c r="G24" s="73"/>
      <c r="H24" s="74">
        <f>'K-8'!E15+'K-8'!C15</f>
        <v>0</v>
      </c>
      <c r="I24" s="74">
        <f>'K-8'!G15+'K-8'!N15</f>
        <v>0</v>
      </c>
      <c r="J24" s="74">
        <f>'K-8'!I15</f>
        <v>0</v>
      </c>
      <c r="K24" s="74">
        <f>'K-8'!J15</f>
        <v>0</v>
      </c>
      <c r="L24" s="74">
        <f>'K-8'!K15</f>
        <v>0</v>
      </c>
      <c r="M24" s="74" t="str">
        <f>IF('K-8'!I118+'K-8'!J118+'K-8'!K118+'K-8'!M118&gt;=2,'K-8'!L15," ")</f>
        <v xml:space="preserve"> </v>
      </c>
      <c r="N24" s="74">
        <f>'K-8'!M15</f>
        <v>0</v>
      </c>
      <c r="O24" s="74"/>
      <c r="P24" s="75"/>
      <c r="Q24" s="262"/>
      <c r="R24" s="262"/>
      <c r="S24" s="263"/>
      <c r="T24" s="264"/>
      <c r="U24" s="262"/>
      <c r="V24" s="263"/>
      <c r="W24" s="272"/>
      <c r="X24" s="273"/>
      <c r="Y24" s="273"/>
      <c r="Z24" s="274"/>
    </row>
    <row r="25" spans="1:26" ht="24" customHeight="1" x14ac:dyDescent="0.4">
      <c r="A25" s="71">
        <f>'Weekly Menus'!A17</f>
        <v>0</v>
      </c>
      <c r="B25" s="93"/>
      <c r="C25" s="113">
        <f>'K-8'!B16</f>
        <v>0</v>
      </c>
      <c r="D25" s="95"/>
      <c r="E25" s="96"/>
      <c r="F25" s="97"/>
      <c r="G25" s="73"/>
      <c r="H25" s="74">
        <f>'K-8'!E16+'K-8'!C16</f>
        <v>0</v>
      </c>
      <c r="I25" s="74">
        <f>'K-8'!G16+'K-8'!N16</f>
        <v>0</v>
      </c>
      <c r="J25" s="74">
        <f>'K-8'!I16</f>
        <v>0</v>
      </c>
      <c r="K25" s="74">
        <f>'K-8'!J16</f>
        <v>0</v>
      </c>
      <c r="L25" s="74">
        <f>'K-8'!K16</f>
        <v>0</v>
      </c>
      <c r="M25" s="74" t="str">
        <f>IF('K-8'!I118+'K-8'!J118+'K-8'!K118+'K-8'!M118&gt;=2,'K-8'!L16," ")</f>
        <v xml:space="preserve"> </v>
      </c>
      <c r="N25" s="74">
        <f>'K-8'!M16</f>
        <v>0</v>
      </c>
      <c r="O25" s="74"/>
      <c r="P25" s="75"/>
      <c r="Q25" s="262"/>
      <c r="R25" s="262"/>
      <c r="S25" s="263"/>
      <c r="T25" s="264"/>
      <c r="U25" s="262"/>
      <c r="V25" s="263"/>
      <c r="W25" s="265"/>
      <c r="X25" s="265"/>
      <c r="Y25" s="265"/>
      <c r="Z25" s="266"/>
    </row>
    <row r="26" spans="1:26" ht="24" customHeight="1" x14ac:dyDescent="0.4">
      <c r="A26" s="71">
        <f>'Weekly Menus'!A18</f>
        <v>0</v>
      </c>
      <c r="B26" s="93"/>
      <c r="C26" s="113">
        <f>'K-8'!B17</f>
        <v>0</v>
      </c>
      <c r="D26" s="95"/>
      <c r="E26" s="96"/>
      <c r="F26" s="97"/>
      <c r="G26" s="73"/>
      <c r="H26" s="74">
        <f>'K-8'!E17+'K-8'!C17</f>
        <v>0</v>
      </c>
      <c r="I26" s="74">
        <f>'K-8'!G17+'K-8'!N17</f>
        <v>0</v>
      </c>
      <c r="J26" s="74">
        <f>'K-8'!I17</f>
        <v>0</v>
      </c>
      <c r="K26" s="74">
        <f>'K-8'!J17</f>
        <v>0</v>
      </c>
      <c r="L26" s="74">
        <f>'K-8'!K17</f>
        <v>0</v>
      </c>
      <c r="M26" s="74" t="str">
        <f>IF('K-8'!I118+'K-8'!J118+'K-8'!K118+'K-8'!M118&gt;=2,'K-8'!L17," ")</f>
        <v xml:space="preserve"> </v>
      </c>
      <c r="N26" s="74">
        <f>'K-8'!M17</f>
        <v>0</v>
      </c>
      <c r="O26" s="74"/>
      <c r="P26" s="75"/>
      <c r="Q26" s="262"/>
      <c r="R26" s="262"/>
      <c r="S26" s="263"/>
      <c r="T26" s="264"/>
      <c r="U26" s="262"/>
      <c r="V26" s="263"/>
      <c r="W26" s="265"/>
      <c r="X26" s="265"/>
      <c r="Y26" s="265"/>
      <c r="Z26" s="266"/>
    </row>
    <row r="27" spans="1:26" ht="24" customHeight="1" x14ac:dyDescent="0.4">
      <c r="A27" s="71">
        <f>'Weekly Menus'!A19</f>
        <v>0</v>
      </c>
      <c r="B27" s="93"/>
      <c r="C27" s="113">
        <f>'K-8'!B18</f>
        <v>0</v>
      </c>
      <c r="D27" s="95"/>
      <c r="E27" s="96"/>
      <c r="F27" s="97"/>
      <c r="G27" s="73"/>
      <c r="H27" s="74">
        <f>'K-8'!E18+'K-8'!C18</f>
        <v>0</v>
      </c>
      <c r="I27" s="74">
        <f>'K-8'!G18+'K-8'!N18</f>
        <v>0</v>
      </c>
      <c r="J27" s="74">
        <f>'K-8'!I18</f>
        <v>0</v>
      </c>
      <c r="K27" s="74">
        <f>'K-8'!J18</f>
        <v>0</v>
      </c>
      <c r="L27" s="74">
        <f>'K-8'!K18</f>
        <v>0</v>
      </c>
      <c r="M27" s="74" t="str">
        <f>IF('K-8'!I118+'K-8'!J118+'K-8'!K118+'K-8'!M118&gt;=2,'K-8'!L18," ")</f>
        <v xml:space="preserve"> </v>
      </c>
      <c r="N27" s="74">
        <f>'K-8'!M18</f>
        <v>0</v>
      </c>
      <c r="O27" s="74"/>
      <c r="P27" s="75"/>
      <c r="Q27" s="262"/>
      <c r="R27" s="262"/>
      <c r="S27" s="263"/>
      <c r="T27" s="264"/>
      <c r="U27" s="262"/>
      <c r="V27" s="263"/>
      <c r="W27" s="265"/>
      <c r="X27" s="265"/>
      <c r="Y27" s="265"/>
      <c r="Z27" s="266"/>
    </row>
    <row r="28" spans="1:26" ht="24" customHeight="1" x14ac:dyDescent="0.4">
      <c r="A28" s="71">
        <f>'Weekly Menus'!A20</f>
        <v>0</v>
      </c>
      <c r="B28" s="93"/>
      <c r="C28" s="113">
        <f>'K-8'!B19</f>
        <v>0</v>
      </c>
      <c r="D28" s="95"/>
      <c r="E28" s="96"/>
      <c r="F28" s="97"/>
      <c r="G28" s="73"/>
      <c r="H28" s="74">
        <f>'K-8'!E19+'K-8'!C19</f>
        <v>0</v>
      </c>
      <c r="I28" s="74">
        <f>'K-8'!G19+'K-8'!N19</f>
        <v>0</v>
      </c>
      <c r="J28" s="74">
        <f>'K-8'!I19</f>
        <v>0</v>
      </c>
      <c r="K28" s="74">
        <f>'K-8'!J19</f>
        <v>0</v>
      </c>
      <c r="L28" s="74">
        <f>'K-8'!K19</f>
        <v>0</v>
      </c>
      <c r="M28" s="74" t="str">
        <f>IF('K-8'!I118+'K-8'!J118+'K-8'!K118+'K-8'!M118&gt;=2,'K-8'!L19," ")</f>
        <v xml:space="preserve"> </v>
      </c>
      <c r="N28" s="74">
        <f>'K-8'!M19</f>
        <v>0</v>
      </c>
      <c r="O28" s="74"/>
      <c r="P28" s="75"/>
      <c r="Q28" s="262"/>
      <c r="R28" s="262"/>
      <c r="S28" s="263"/>
      <c r="T28" s="264"/>
      <c r="U28" s="262"/>
      <c r="V28" s="263"/>
      <c r="W28" s="265"/>
      <c r="X28" s="265"/>
      <c r="Y28" s="265"/>
      <c r="Z28" s="266"/>
    </row>
    <row r="29" spans="1:26" ht="24" customHeight="1" x14ac:dyDescent="0.4">
      <c r="A29" s="71">
        <f>'Weekly Menus'!A21</f>
        <v>0</v>
      </c>
      <c r="B29" s="93"/>
      <c r="C29" s="113">
        <f>'K-8'!B20</f>
        <v>0</v>
      </c>
      <c r="D29" s="95"/>
      <c r="E29" s="96"/>
      <c r="F29" s="97"/>
      <c r="G29" s="73"/>
      <c r="H29" s="74">
        <f>'K-8'!E20+'K-8'!C20</f>
        <v>0</v>
      </c>
      <c r="I29" s="74">
        <f>'K-8'!G20+'K-8'!N20</f>
        <v>0</v>
      </c>
      <c r="J29" s="74">
        <f>'K-8'!I20</f>
        <v>0</v>
      </c>
      <c r="K29" s="74">
        <f>'K-8'!J20</f>
        <v>0</v>
      </c>
      <c r="L29" s="74">
        <f>'K-8'!K20</f>
        <v>0</v>
      </c>
      <c r="M29" s="74" t="str">
        <f>IF('K-8'!I118+'K-8'!J118+'K-8'!K118+'K-8'!M118&gt;=2,'K-8'!L20," ")</f>
        <v xml:space="preserve"> </v>
      </c>
      <c r="N29" s="74">
        <f>'K-8'!M20</f>
        <v>0</v>
      </c>
      <c r="O29" s="74"/>
      <c r="P29" s="75"/>
      <c r="Q29" s="262"/>
      <c r="R29" s="262"/>
      <c r="S29" s="263"/>
      <c r="T29" s="264"/>
      <c r="U29" s="262"/>
      <c r="V29" s="263"/>
      <c r="W29" s="265"/>
      <c r="X29" s="265"/>
      <c r="Y29" s="265"/>
      <c r="Z29" s="266"/>
    </row>
    <row r="30" spans="1:26" ht="24" customHeight="1" x14ac:dyDescent="0.4">
      <c r="A30" s="71">
        <f>'Weekly Menus'!A22</f>
        <v>0</v>
      </c>
      <c r="B30" s="93"/>
      <c r="C30" s="113">
        <f>'K-8'!B21</f>
        <v>0</v>
      </c>
      <c r="D30" s="95"/>
      <c r="E30" s="96"/>
      <c r="F30" s="97"/>
      <c r="G30" s="73"/>
      <c r="H30" s="74">
        <f>'K-8'!E21+'K-8'!C21</f>
        <v>0</v>
      </c>
      <c r="I30" s="74">
        <f>'K-8'!G21+'K-8'!N21</f>
        <v>0</v>
      </c>
      <c r="J30" s="74">
        <f>'K-8'!I21</f>
        <v>0</v>
      </c>
      <c r="K30" s="74">
        <f>'K-8'!J21</f>
        <v>0</v>
      </c>
      <c r="L30" s="74">
        <f>'K-8'!K21</f>
        <v>0</v>
      </c>
      <c r="M30" s="74" t="str">
        <f>IF('K-8'!I118+'K-8'!J118+'K-8'!K118+'K-8'!M118&gt;=2,'K-8'!L21," ")</f>
        <v xml:space="preserve"> </v>
      </c>
      <c r="N30" s="74">
        <f>'K-8'!M21</f>
        <v>0</v>
      </c>
      <c r="O30" s="74"/>
      <c r="P30" s="75"/>
      <c r="Q30" s="262"/>
      <c r="R30" s="262"/>
      <c r="S30" s="263"/>
      <c r="T30" s="264"/>
      <c r="U30" s="262"/>
      <c r="V30" s="263"/>
      <c r="W30" s="265"/>
      <c r="X30" s="265"/>
      <c r="Y30" s="265"/>
      <c r="Z30" s="266"/>
    </row>
    <row r="31" spans="1:26" ht="24" customHeight="1" x14ac:dyDescent="0.4">
      <c r="A31" s="71">
        <f>'Weekly Menus'!A23</f>
        <v>0</v>
      </c>
      <c r="B31" s="93"/>
      <c r="C31" s="113">
        <f>'K-8'!B22</f>
        <v>0</v>
      </c>
      <c r="D31" s="95"/>
      <c r="E31" s="96"/>
      <c r="F31" s="97"/>
      <c r="G31" s="73"/>
      <c r="H31" s="74">
        <f>'K-8'!E22+'K-8'!C22</f>
        <v>0</v>
      </c>
      <c r="I31" s="74">
        <f>'K-8'!G22+'K-8'!N22</f>
        <v>0</v>
      </c>
      <c r="J31" s="74">
        <f>'K-8'!I22</f>
        <v>0</v>
      </c>
      <c r="K31" s="74">
        <f>'K-8'!J22</f>
        <v>0</v>
      </c>
      <c r="L31" s="74">
        <f>'K-8'!K22</f>
        <v>0</v>
      </c>
      <c r="M31" s="74" t="str">
        <f>IF('K-8'!I118+'K-8'!J118+'K-8'!K118+'K-8'!M118&gt;=2,'K-8'!L22," ")</f>
        <v xml:space="preserve"> </v>
      </c>
      <c r="N31" s="74">
        <f>'K-8'!M22</f>
        <v>0</v>
      </c>
      <c r="O31" s="74"/>
      <c r="P31" s="75"/>
      <c r="Q31" s="262"/>
      <c r="R31" s="262"/>
      <c r="S31" s="263"/>
      <c r="T31" s="264"/>
      <c r="U31" s="262"/>
      <c r="V31" s="263"/>
      <c r="W31" s="265"/>
      <c r="X31" s="265"/>
      <c r="Y31" s="265"/>
      <c r="Z31" s="266"/>
    </row>
    <row r="32" spans="1:26" ht="24" customHeight="1" x14ac:dyDescent="0.4">
      <c r="A32" s="71">
        <f>'Weekly Menus'!A24</f>
        <v>0</v>
      </c>
      <c r="B32" s="93"/>
      <c r="C32" s="113">
        <f>'K-8'!B23</f>
        <v>0</v>
      </c>
      <c r="D32" s="95"/>
      <c r="E32" s="96"/>
      <c r="F32" s="97"/>
      <c r="G32" s="73"/>
      <c r="H32" s="74">
        <f>'K-8'!E23+'K-8'!C23</f>
        <v>0</v>
      </c>
      <c r="I32" s="74">
        <f>'K-8'!G23+'K-8'!N23</f>
        <v>0</v>
      </c>
      <c r="J32" s="74">
        <f>'K-8'!I23</f>
        <v>0</v>
      </c>
      <c r="K32" s="74">
        <f>'K-8'!J23</f>
        <v>0</v>
      </c>
      <c r="L32" s="74">
        <f>'K-8'!K23</f>
        <v>0</v>
      </c>
      <c r="M32" s="74" t="str">
        <f>IF('K-8'!I118+'K-8'!J118+'K-8'!K118+'K-8'!M118&gt;=2,'K-8'!L23," ")</f>
        <v xml:space="preserve"> </v>
      </c>
      <c r="N32" s="74">
        <f>'K-8'!M23</f>
        <v>0</v>
      </c>
      <c r="O32" s="74"/>
      <c r="P32" s="75"/>
      <c r="Q32" s="262"/>
      <c r="R32" s="262"/>
      <c r="S32" s="263"/>
      <c r="T32" s="264"/>
      <c r="U32" s="262"/>
      <c r="V32" s="263"/>
      <c r="W32" s="265"/>
      <c r="X32" s="265"/>
      <c r="Y32" s="265"/>
      <c r="Z32" s="266"/>
    </row>
    <row r="33" spans="1:26" ht="24" customHeight="1" x14ac:dyDescent="0.4">
      <c r="A33" s="71">
        <f>'Weekly Menus'!A25</f>
        <v>0</v>
      </c>
      <c r="B33" s="93"/>
      <c r="C33" s="113">
        <f>'K-8'!B24</f>
        <v>0</v>
      </c>
      <c r="D33" s="95"/>
      <c r="E33" s="96"/>
      <c r="F33" s="97"/>
      <c r="G33" s="73"/>
      <c r="H33" s="74">
        <f>'K-8'!E24+'K-8'!C24</f>
        <v>0</v>
      </c>
      <c r="I33" s="74">
        <f>'K-8'!G24+'K-8'!N24</f>
        <v>0</v>
      </c>
      <c r="J33" s="74">
        <f>'K-8'!I24</f>
        <v>0</v>
      </c>
      <c r="K33" s="74">
        <f>'K-8'!J24</f>
        <v>0</v>
      </c>
      <c r="L33" s="74">
        <f>'K-8'!K24</f>
        <v>0</v>
      </c>
      <c r="M33" s="74" t="str">
        <f>IF('K-8'!I118+'K-8'!J118+'K-8'!K118+'K-8'!M118&gt;=2,'K-8'!L24," ")</f>
        <v xml:space="preserve"> </v>
      </c>
      <c r="N33" s="74">
        <f>'K-8'!M24</f>
        <v>0</v>
      </c>
      <c r="O33" s="74"/>
      <c r="P33" s="75"/>
      <c r="Q33" s="262"/>
      <c r="R33" s="262"/>
      <c r="S33" s="263"/>
      <c r="T33" s="264"/>
      <c r="U33" s="262"/>
      <c r="V33" s="263"/>
      <c r="W33" s="265"/>
      <c r="X33" s="265"/>
      <c r="Y33" s="265"/>
      <c r="Z33" s="266"/>
    </row>
    <row r="34" spans="1:26" ht="24" customHeight="1" thickBot="1" x14ac:dyDescent="0.45">
      <c r="A34" s="81">
        <f>'Weekly Menus'!A26</f>
        <v>0</v>
      </c>
      <c r="B34" s="94"/>
      <c r="C34" s="113">
        <f>'K-8'!B25</f>
        <v>0</v>
      </c>
      <c r="D34" s="98"/>
      <c r="E34" s="99"/>
      <c r="F34" s="100"/>
      <c r="G34" s="199"/>
      <c r="H34" s="200">
        <f>'K-8'!E25+'K-8'!C25</f>
        <v>0</v>
      </c>
      <c r="I34" s="200">
        <f>'K-8'!G25+'K-8'!N25</f>
        <v>0</v>
      </c>
      <c r="J34" s="200">
        <f>'K-8'!I25</f>
        <v>0</v>
      </c>
      <c r="K34" s="200">
        <f>'K-8'!J25</f>
        <v>0</v>
      </c>
      <c r="L34" s="200">
        <f>'K-8'!K25</f>
        <v>0</v>
      </c>
      <c r="M34" s="200" t="str">
        <f>IF('K-8'!I118+'K-8'!J118+'K-8'!K118+'K-8'!M118&gt;=2,'K-8'!L25," ")</f>
        <v xml:space="preserve"> </v>
      </c>
      <c r="N34" s="200">
        <f>'K-8'!M25</f>
        <v>0</v>
      </c>
      <c r="O34" s="200"/>
      <c r="P34" s="201"/>
      <c r="Q34" s="267"/>
      <c r="R34" s="267"/>
      <c r="S34" s="268"/>
      <c r="T34" s="269"/>
      <c r="U34" s="267"/>
      <c r="V34" s="268"/>
      <c r="W34" s="270"/>
      <c r="X34" s="270"/>
      <c r="Y34" s="270"/>
      <c r="Z34" s="271"/>
    </row>
    <row r="35" spans="1:26" ht="24" customHeight="1" x14ac:dyDescent="0.4">
      <c r="A35" s="247" t="s">
        <v>44</v>
      </c>
      <c r="B35" s="248"/>
      <c r="C35" s="248"/>
      <c r="D35" s="248"/>
      <c r="E35" s="248"/>
      <c r="F35" s="248"/>
      <c r="G35" s="202">
        <f>FLOOR(SUM(G15:G34), 0.25)</f>
        <v>0</v>
      </c>
      <c r="H35" s="202">
        <f>FLOOR(SUM(H15:H34), 0.25)</f>
        <v>0</v>
      </c>
      <c r="I35" s="202">
        <f>FLOOR(SUM(I15:I34), 0.125)</f>
        <v>0</v>
      </c>
      <c r="J35" s="202">
        <f t="shared" ref="J35:P35" si="0">FLOOR(SUM(J15:J34), 0.125)</f>
        <v>0</v>
      </c>
      <c r="K35" s="202">
        <f t="shared" si="0"/>
        <v>0</v>
      </c>
      <c r="L35" s="202">
        <f t="shared" si="0"/>
        <v>0</v>
      </c>
      <c r="M35" s="202">
        <f t="shared" si="0"/>
        <v>0</v>
      </c>
      <c r="N35" s="202">
        <f t="shared" si="0"/>
        <v>0</v>
      </c>
      <c r="O35" s="202">
        <f t="shared" si="0"/>
        <v>0</v>
      </c>
      <c r="P35" s="203">
        <f t="shared" si="0"/>
        <v>0</v>
      </c>
      <c r="Q35" s="249" t="s">
        <v>48</v>
      </c>
      <c r="R35" s="250"/>
      <c r="S35" s="250"/>
      <c r="T35" s="250"/>
      <c r="U35" s="250"/>
      <c r="V35" s="250"/>
      <c r="W35" s="250"/>
      <c r="X35" s="250"/>
      <c r="Y35" s="250"/>
      <c r="Z35" s="251"/>
    </row>
    <row r="36" spans="1:26" ht="24" customHeight="1" x14ac:dyDescent="0.4">
      <c r="A36" s="258" t="s">
        <v>43</v>
      </c>
      <c r="B36" s="259"/>
      <c r="C36" s="259"/>
      <c r="D36" s="259"/>
      <c r="E36" s="259"/>
      <c r="F36" s="259"/>
      <c r="G36" s="33"/>
      <c r="H36" s="33"/>
      <c r="I36" s="33"/>
      <c r="J36" s="33"/>
      <c r="K36" s="33"/>
      <c r="L36" s="33"/>
      <c r="M36" s="33"/>
      <c r="N36" s="33"/>
      <c r="O36" s="33"/>
      <c r="P36" s="118"/>
      <c r="Q36" s="252"/>
      <c r="R36" s="253"/>
      <c r="S36" s="253"/>
      <c r="T36" s="253"/>
      <c r="U36" s="253"/>
      <c r="V36" s="253"/>
      <c r="W36" s="253"/>
      <c r="X36" s="253"/>
      <c r="Y36" s="253"/>
      <c r="Z36" s="254"/>
    </row>
    <row r="37" spans="1:26" ht="24" customHeight="1" thickBot="1" x14ac:dyDescent="0.45">
      <c r="A37" s="260" t="s">
        <v>54</v>
      </c>
      <c r="B37" s="261"/>
      <c r="C37" s="261"/>
      <c r="D37" s="261"/>
      <c r="E37" s="261"/>
      <c r="F37" s="261"/>
      <c r="G37" s="77">
        <f>SUM(G35)</f>
        <v>0</v>
      </c>
      <c r="H37" s="77">
        <f t="shared" ref="H37:P37" si="1">SUM(H35)</f>
        <v>0</v>
      </c>
      <c r="I37" s="77">
        <f t="shared" si="1"/>
        <v>0</v>
      </c>
      <c r="J37" s="77">
        <f t="shared" si="1"/>
        <v>0</v>
      </c>
      <c r="K37" s="77">
        <f t="shared" si="1"/>
        <v>0</v>
      </c>
      <c r="L37" s="77">
        <f t="shared" si="1"/>
        <v>0</v>
      </c>
      <c r="M37" s="77">
        <f t="shared" si="1"/>
        <v>0</v>
      </c>
      <c r="N37" s="77">
        <f t="shared" si="1"/>
        <v>0</v>
      </c>
      <c r="O37" s="77">
        <f t="shared" si="1"/>
        <v>0</v>
      </c>
      <c r="P37" s="78">
        <f t="shared" si="1"/>
        <v>0</v>
      </c>
      <c r="Q37" s="255"/>
      <c r="R37" s="256"/>
      <c r="S37" s="256"/>
      <c r="T37" s="256"/>
      <c r="U37" s="256"/>
      <c r="V37" s="256"/>
      <c r="W37" s="256"/>
      <c r="X37" s="256"/>
      <c r="Y37" s="256"/>
      <c r="Z37" s="257"/>
    </row>
    <row r="38" spans="1:26" ht="15" thickBot="1" x14ac:dyDescent="0.45">
      <c r="A38" s="79"/>
      <c r="B38" s="79"/>
      <c r="C38" s="79"/>
      <c r="D38" s="79"/>
      <c r="E38" s="79"/>
      <c r="F38" s="79"/>
      <c r="G38" s="79"/>
      <c r="H38" s="79"/>
      <c r="I38" s="79"/>
      <c r="J38" s="79"/>
      <c r="K38" s="79"/>
      <c r="L38" s="79"/>
      <c r="M38" s="79"/>
      <c r="N38" s="80"/>
      <c r="O38" s="80"/>
      <c r="P38" s="80"/>
      <c r="Q38" s="80"/>
      <c r="R38" s="80"/>
      <c r="S38" s="80"/>
      <c r="T38" s="80"/>
      <c r="U38" s="80"/>
      <c r="V38" s="80"/>
      <c r="W38" s="80"/>
      <c r="X38" s="80"/>
      <c r="Y38" s="80"/>
      <c r="Z38" s="80"/>
    </row>
    <row r="39" spans="1:26" s="32" customFormat="1" ht="24.75" customHeight="1" x14ac:dyDescent="0.4">
      <c r="A39" s="347" t="s">
        <v>75</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9"/>
    </row>
    <row r="40" spans="1:26" s="32" customFormat="1" ht="15" customHeight="1" x14ac:dyDescent="0.4">
      <c r="A40" s="45"/>
      <c r="B40" s="46"/>
      <c r="C40" s="46"/>
      <c r="D40" s="46"/>
      <c r="E40" s="46"/>
      <c r="F40" s="46"/>
      <c r="G40" s="46"/>
      <c r="H40" s="46"/>
      <c r="I40" s="46"/>
      <c r="J40" s="46"/>
      <c r="K40" s="46"/>
      <c r="L40" s="46"/>
      <c r="M40" s="46"/>
      <c r="N40" s="47"/>
      <c r="O40" s="47"/>
      <c r="P40" s="47"/>
      <c r="Q40" s="48"/>
      <c r="R40" s="48"/>
      <c r="S40" s="48"/>
      <c r="T40" s="48"/>
      <c r="U40" s="48"/>
      <c r="V40" s="48"/>
      <c r="W40" s="48"/>
      <c r="X40" s="48"/>
      <c r="Y40" s="48"/>
      <c r="Z40" s="49"/>
    </row>
    <row r="41" spans="1:26" s="32" customFormat="1" ht="15" customHeight="1" x14ac:dyDescent="0.4">
      <c r="A41" s="50" t="s">
        <v>50</v>
      </c>
      <c r="B41" s="90" t="s">
        <v>7</v>
      </c>
      <c r="C41" s="91"/>
      <c r="D41" s="92"/>
      <c r="E41" s="91"/>
      <c r="F41" s="52"/>
      <c r="G41" s="53"/>
      <c r="H41" s="53"/>
      <c r="I41" s="53"/>
      <c r="J41" s="53"/>
      <c r="K41" s="46"/>
      <c r="L41" s="46"/>
      <c r="M41" s="46"/>
      <c r="N41" s="47"/>
      <c r="O41" s="47"/>
      <c r="P41" s="47"/>
      <c r="Q41" s="53"/>
      <c r="R41" s="53"/>
      <c r="S41" s="53"/>
      <c r="T41" s="53"/>
      <c r="U41" s="53"/>
      <c r="V41" s="53"/>
      <c r="W41" s="53"/>
      <c r="X41" s="53"/>
      <c r="Y41" s="53"/>
      <c r="Z41" s="54"/>
    </row>
    <row r="42" spans="1:26" s="32" customFormat="1" ht="15" customHeight="1" x14ac:dyDescent="0.4">
      <c r="A42" s="50"/>
      <c r="B42" s="52"/>
      <c r="C42" s="52"/>
      <c r="D42" s="52"/>
      <c r="E42" s="52"/>
      <c r="F42" s="52"/>
      <c r="G42" s="52"/>
      <c r="H42" s="51"/>
      <c r="I42" s="52"/>
      <c r="J42" s="46"/>
      <c r="K42" s="46"/>
      <c r="L42" s="46"/>
      <c r="M42" s="46"/>
      <c r="N42" s="47"/>
      <c r="O42" s="47"/>
      <c r="P42" s="47"/>
      <c r="Q42" s="53"/>
      <c r="R42" s="53"/>
      <c r="S42" s="53"/>
      <c r="T42" s="53"/>
      <c r="U42" s="53"/>
      <c r="V42" s="53"/>
      <c r="W42" s="53"/>
      <c r="X42" s="53"/>
      <c r="Y42" s="53"/>
      <c r="Z42" s="54"/>
    </row>
    <row r="43" spans="1:26" s="32" customFormat="1" ht="15" customHeight="1" thickBot="1" x14ac:dyDescent="0.45">
      <c r="A43" s="50" t="s">
        <v>45</v>
      </c>
      <c r="B43" s="91"/>
      <c r="C43" s="91"/>
      <c r="D43" s="91"/>
      <c r="E43" s="52"/>
      <c r="F43" s="52"/>
      <c r="G43" s="52"/>
      <c r="H43" s="51"/>
      <c r="I43" s="52"/>
      <c r="J43" s="46"/>
      <c r="K43" s="46"/>
      <c r="L43" s="46"/>
      <c r="M43" s="46"/>
      <c r="N43" s="47"/>
      <c r="O43" s="47"/>
      <c r="P43" s="47"/>
      <c r="Q43" s="53"/>
      <c r="R43" s="53"/>
      <c r="S43" s="53"/>
      <c r="T43" s="53"/>
      <c r="U43" s="53"/>
      <c r="V43" s="53"/>
      <c r="W43" s="53"/>
      <c r="X43" s="53"/>
      <c r="Y43" s="53"/>
      <c r="Z43" s="54"/>
    </row>
    <row r="44" spans="1:26" s="32" customFormat="1" ht="15" customHeight="1" thickBot="1" x14ac:dyDescent="0.45">
      <c r="A44" s="50"/>
      <c r="B44" s="52"/>
      <c r="C44" s="52"/>
      <c r="D44" s="52"/>
      <c r="E44" s="350" t="s">
        <v>40</v>
      </c>
      <c r="F44" s="351"/>
      <c r="G44" s="351"/>
      <c r="H44" s="351"/>
      <c r="I44" s="351"/>
      <c r="J44" s="351"/>
      <c r="K44" s="351"/>
      <c r="L44" s="351"/>
      <c r="M44" s="352"/>
      <c r="N44" s="46"/>
      <c r="O44" s="46"/>
      <c r="P44" s="353" t="s">
        <v>42</v>
      </c>
      <c r="Q44" s="354"/>
      <c r="R44" s="354"/>
      <c r="S44" s="354"/>
      <c r="T44" s="354"/>
      <c r="U44" s="354"/>
      <c r="V44" s="354"/>
      <c r="W44" s="354"/>
      <c r="X44" s="355"/>
      <c r="Y44" s="53"/>
      <c r="Z44" s="54"/>
    </row>
    <row r="45" spans="1:26" s="32" customFormat="1" ht="15" customHeight="1" x14ac:dyDescent="0.45">
      <c r="A45" s="104" t="s">
        <v>46</v>
      </c>
      <c r="B45" s="105"/>
      <c r="C45" s="105"/>
      <c r="D45" s="55"/>
      <c r="E45" s="333"/>
      <c r="F45" s="334"/>
      <c r="G45" s="334"/>
      <c r="H45" s="282" t="s">
        <v>39</v>
      </c>
      <c r="I45" s="282"/>
      <c r="J45" s="337" t="s">
        <v>18</v>
      </c>
      <c r="K45" s="337"/>
      <c r="L45" s="337" t="s">
        <v>19</v>
      </c>
      <c r="M45" s="339"/>
      <c r="N45" s="56"/>
      <c r="O45" s="57"/>
      <c r="P45" s="341"/>
      <c r="Q45" s="342"/>
      <c r="R45" s="343"/>
      <c r="S45" s="328" t="s">
        <v>41</v>
      </c>
      <c r="T45" s="328"/>
      <c r="U45" s="328" t="s">
        <v>18</v>
      </c>
      <c r="V45" s="328"/>
      <c r="W45" s="328" t="s">
        <v>19</v>
      </c>
      <c r="X45" s="330"/>
      <c r="Y45" s="53"/>
      <c r="Z45" s="54"/>
    </row>
    <row r="46" spans="1:26" s="32" customFormat="1" ht="15" customHeight="1" x14ac:dyDescent="0.45">
      <c r="A46" s="104" t="s">
        <v>47</v>
      </c>
      <c r="B46" s="105"/>
      <c r="C46" s="105"/>
      <c r="D46" s="55"/>
      <c r="E46" s="335"/>
      <c r="F46" s="336"/>
      <c r="G46" s="336"/>
      <c r="H46" s="285"/>
      <c r="I46" s="285"/>
      <c r="J46" s="338"/>
      <c r="K46" s="338"/>
      <c r="L46" s="338"/>
      <c r="M46" s="340"/>
      <c r="N46" s="58"/>
      <c r="O46" s="58"/>
      <c r="P46" s="344"/>
      <c r="Q46" s="345"/>
      <c r="R46" s="346"/>
      <c r="S46" s="329"/>
      <c r="T46" s="329"/>
      <c r="U46" s="329"/>
      <c r="V46" s="329"/>
      <c r="W46" s="329"/>
      <c r="X46" s="331"/>
      <c r="Y46" s="53"/>
      <c r="Z46" s="54"/>
    </row>
    <row r="47" spans="1:26" s="32" customFormat="1" ht="15" customHeight="1" x14ac:dyDescent="0.4">
      <c r="A47" s="50"/>
      <c r="B47" s="52"/>
      <c r="C47" s="52"/>
      <c r="D47" s="52"/>
      <c r="E47" s="315" t="s">
        <v>36</v>
      </c>
      <c r="F47" s="316"/>
      <c r="G47" s="316"/>
      <c r="H47" s="332" t="s">
        <v>74</v>
      </c>
      <c r="I47" s="332"/>
      <c r="J47" s="319"/>
      <c r="K47" s="319"/>
      <c r="L47" s="320"/>
      <c r="M47" s="321"/>
      <c r="N47" s="58"/>
      <c r="O47" s="58"/>
      <c r="P47" s="322" t="s">
        <v>36</v>
      </c>
      <c r="Q47" s="323"/>
      <c r="R47" s="323"/>
      <c r="S47" s="332" t="s">
        <v>74</v>
      </c>
      <c r="T47" s="332"/>
      <c r="U47" s="302"/>
      <c r="V47" s="303"/>
      <c r="W47" s="302"/>
      <c r="X47" s="304"/>
      <c r="Y47" s="53"/>
      <c r="Z47" s="54"/>
    </row>
    <row r="48" spans="1:26" s="32" customFormat="1" ht="15" customHeight="1" x14ac:dyDescent="0.4">
      <c r="A48" s="59"/>
      <c r="B48" s="53"/>
      <c r="C48" s="53"/>
      <c r="D48" s="53"/>
      <c r="E48" s="315" t="s">
        <v>37</v>
      </c>
      <c r="F48" s="316"/>
      <c r="G48" s="316"/>
      <c r="H48" s="317"/>
      <c r="I48" s="317"/>
      <c r="J48" s="319"/>
      <c r="K48" s="319"/>
      <c r="L48" s="320"/>
      <c r="M48" s="321"/>
      <c r="N48" s="58"/>
      <c r="O48" s="58"/>
      <c r="P48" s="322" t="s">
        <v>37</v>
      </c>
      <c r="Q48" s="323"/>
      <c r="R48" s="323"/>
      <c r="S48" s="324"/>
      <c r="T48" s="325"/>
      <c r="U48" s="302"/>
      <c r="V48" s="303"/>
      <c r="W48" s="302"/>
      <c r="X48" s="304"/>
      <c r="Y48" s="53"/>
      <c r="Z48" s="54"/>
    </row>
    <row r="49" spans="1:26" s="32" customFormat="1" ht="15" customHeight="1" thickBot="1" x14ac:dyDescent="0.45">
      <c r="A49" s="59"/>
      <c r="B49" s="53"/>
      <c r="C49" s="53"/>
      <c r="D49" s="53"/>
      <c r="E49" s="305" t="s">
        <v>38</v>
      </c>
      <c r="F49" s="306"/>
      <c r="G49" s="306"/>
      <c r="H49" s="318"/>
      <c r="I49" s="318"/>
      <c r="J49" s="307"/>
      <c r="K49" s="307"/>
      <c r="L49" s="308"/>
      <c r="M49" s="309"/>
      <c r="N49" s="58"/>
      <c r="O49" s="58"/>
      <c r="P49" s="310" t="s">
        <v>38</v>
      </c>
      <c r="Q49" s="311"/>
      <c r="R49" s="311"/>
      <c r="S49" s="326"/>
      <c r="T49" s="327"/>
      <c r="U49" s="312"/>
      <c r="V49" s="313"/>
      <c r="W49" s="312"/>
      <c r="X49" s="314"/>
      <c r="Y49" s="53"/>
      <c r="Z49" s="54"/>
    </row>
    <row r="50" spans="1:26" s="32" customFormat="1" ht="15" customHeight="1" thickBot="1" x14ac:dyDescent="0.45">
      <c r="A50" s="60"/>
      <c r="B50" s="61"/>
      <c r="C50" s="61"/>
      <c r="D50" s="61"/>
      <c r="E50" s="61"/>
      <c r="F50" s="61"/>
      <c r="G50" s="61"/>
      <c r="H50" s="61"/>
      <c r="I50" s="61"/>
      <c r="J50" s="61"/>
      <c r="K50" s="61"/>
      <c r="L50" s="62"/>
      <c r="M50" s="62"/>
      <c r="N50" s="63"/>
      <c r="O50" s="63"/>
      <c r="P50" s="63"/>
      <c r="Q50" s="53"/>
      <c r="R50" s="53"/>
      <c r="S50" s="53"/>
      <c r="T50" s="53"/>
      <c r="U50" s="53"/>
      <c r="V50" s="53"/>
      <c r="W50" s="53"/>
      <c r="X50" s="53"/>
      <c r="Y50" s="53"/>
      <c r="Z50" s="54"/>
    </row>
    <row r="51" spans="1:26" s="32" customFormat="1" ht="15" customHeight="1" x14ac:dyDescent="0.4">
      <c r="A51" s="287" t="s">
        <v>55</v>
      </c>
      <c r="B51" s="289" t="s">
        <v>20</v>
      </c>
      <c r="C51" s="291" t="s">
        <v>30</v>
      </c>
      <c r="D51" s="293" t="s">
        <v>28</v>
      </c>
      <c r="E51" s="282"/>
      <c r="F51" s="294"/>
      <c r="G51" s="295" t="s">
        <v>31</v>
      </c>
      <c r="H51" s="296"/>
      <c r="I51" s="296"/>
      <c r="J51" s="296"/>
      <c r="K51" s="296"/>
      <c r="L51" s="296"/>
      <c r="M51" s="296"/>
      <c r="N51" s="296"/>
      <c r="O51" s="296"/>
      <c r="P51" s="297"/>
      <c r="Q51" s="298" t="s">
        <v>21</v>
      </c>
      <c r="R51" s="276"/>
      <c r="S51" s="299"/>
      <c r="T51" s="275" t="s">
        <v>22</v>
      </c>
      <c r="U51" s="276"/>
      <c r="V51" s="277"/>
      <c r="W51" s="281" t="s">
        <v>23</v>
      </c>
      <c r="X51" s="282"/>
      <c r="Y51" s="282"/>
      <c r="Z51" s="283"/>
    </row>
    <row r="52" spans="1:26" s="32" customFormat="1" ht="75" customHeight="1" x14ac:dyDescent="0.4">
      <c r="A52" s="288"/>
      <c r="B52" s="290"/>
      <c r="C52" s="292"/>
      <c r="D52" s="64" t="s">
        <v>24</v>
      </c>
      <c r="E52" s="65" t="s">
        <v>25</v>
      </c>
      <c r="F52" s="66" t="s">
        <v>26</v>
      </c>
      <c r="G52" s="67" t="s">
        <v>0</v>
      </c>
      <c r="H52" s="68" t="s">
        <v>1</v>
      </c>
      <c r="I52" s="68" t="s">
        <v>2</v>
      </c>
      <c r="J52" s="69" t="s">
        <v>32</v>
      </c>
      <c r="K52" s="69" t="s">
        <v>33</v>
      </c>
      <c r="L52" s="69" t="s">
        <v>3</v>
      </c>
      <c r="M52" s="69" t="s">
        <v>4</v>
      </c>
      <c r="N52" s="69" t="s">
        <v>5</v>
      </c>
      <c r="O52" s="69" t="s">
        <v>34</v>
      </c>
      <c r="P52" s="70" t="s">
        <v>35</v>
      </c>
      <c r="Q52" s="300"/>
      <c r="R52" s="279"/>
      <c r="S52" s="301"/>
      <c r="T52" s="278"/>
      <c r="U52" s="279"/>
      <c r="V52" s="280"/>
      <c r="W52" s="284"/>
      <c r="X52" s="285"/>
      <c r="Y52" s="285"/>
      <c r="Z52" s="286"/>
    </row>
    <row r="53" spans="1:26" s="32" customFormat="1" ht="24" customHeight="1" x14ac:dyDescent="0.4">
      <c r="A53" s="71">
        <f>'Weekly Menus'!B7</f>
        <v>0</v>
      </c>
      <c r="B53" s="93"/>
      <c r="C53" s="113">
        <f>'K-8'!B35</f>
        <v>0</v>
      </c>
      <c r="D53" s="95"/>
      <c r="E53" s="96"/>
      <c r="F53" s="97"/>
      <c r="G53" s="73"/>
      <c r="H53" s="74">
        <f>'K-8'!E35+'K-8'!C35</f>
        <v>0</v>
      </c>
      <c r="I53" s="74">
        <f>'K-8'!G35+'K-8'!N35</f>
        <v>0</v>
      </c>
      <c r="J53" s="74">
        <f>'K-8'!I35</f>
        <v>0</v>
      </c>
      <c r="K53" s="74">
        <f>'K-8'!J35</f>
        <v>0</v>
      </c>
      <c r="L53" s="74">
        <f>'K-8'!K35</f>
        <v>0</v>
      </c>
      <c r="M53" s="135" t="str">
        <f>IF('K-8'!I118+'K-8'!J118+'K-8'!K118+'K-8'!M118&gt;=2,'K-8'!L35," ")</f>
        <v xml:space="preserve"> </v>
      </c>
      <c r="N53" s="74">
        <f>'K-8'!M35</f>
        <v>0</v>
      </c>
      <c r="O53" s="74"/>
      <c r="P53" s="75"/>
      <c r="Q53" s="262"/>
      <c r="R53" s="262"/>
      <c r="S53" s="263"/>
      <c r="T53" s="264"/>
      <c r="U53" s="262"/>
      <c r="V53" s="263"/>
      <c r="W53" s="272"/>
      <c r="X53" s="273"/>
      <c r="Y53" s="273"/>
      <c r="Z53" s="274"/>
    </row>
    <row r="54" spans="1:26" s="32" customFormat="1" ht="24" customHeight="1" x14ac:dyDescent="0.4">
      <c r="A54" s="71">
        <f>'Weekly Menus'!B8</f>
        <v>0</v>
      </c>
      <c r="B54" s="93"/>
      <c r="C54" s="113">
        <f>'K-8'!B36</f>
        <v>0</v>
      </c>
      <c r="D54" s="95"/>
      <c r="E54" s="96"/>
      <c r="F54" s="97"/>
      <c r="G54" s="73"/>
      <c r="H54" s="74">
        <f>'K-8'!E36+'K-8'!C36</f>
        <v>0</v>
      </c>
      <c r="I54" s="74">
        <f>'K-8'!G36+'K-8'!N36</f>
        <v>0</v>
      </c>
      <c r="J54" s="74">
        <f>'K-8'!I36</f>
        <v>0</v>
      </c>
      <c r="K54" s="74">
        <f>'K-8'!J36</f>
        <v>0</v>
      </c>
      <c r="L54" s="74">
        <f>'K-8'!K36</f>
        <v>0</v>
      </c>
      <c r="M54" s="135" t="str">
        <f>IF('K-8'!I118+'K-8'!J118+'K-8'!K118+'K-8'!M118&gt;=2,'K-8'!L36," ")</f>
        <v xml:space="preserve"> </v>
      </c>
      <c r="N54" s="74">
        <f>'K-8'!M36</f>
        <v>0</v>
      </c>
      <c r="O54" s="74"/>
      <c r="P54" s="75"/>
      <c r="Q54" s="262"/>
      <c r="R54" s="262"/>
      <c r="S54" s="263"/>
      <c r="T54" s="264"/>
      <c r="U54" s="262"/>
      <c r="V54" s="263"/>
      <c r="W54" s="272"/>
      <c r="X54" s="273"/>
      <c r="Y54" s="273"/>
      <c r="Z54" s="274"/>
    </row>
    <row r="55" spans="1:26" s="32" customFormat="1" ht="24" customHeight="1" x14ac:dyDescent="0.4">
      <c r="A55" s="71">
        <f>'Weekly Menus'!B9</f>
        <v>0</v>
      </c>
      <c r="B55" s="93"/>
      <c r="C55" s="113">
        <f>'K-8'!B37</f>
        <v>0</v>
      </c>
      <c r="D55" s="95"/>
      <c r="E55" s="96"/>
      <c r="F55" s="97"/>
      <c r="G55" s="73"/>
      <c r="H55" s="74">
        <f>'K-8'!E37+'K-8'!C37</f>
        <v>0</v>
      </c>
      <c r="I55" s="74">
        <f>'K-8'!G37+'K-8'!N37</f>
        <v>0</v>
      </c>
      <c r="J55" s="74">
        <f>'K-8'!I37</f>
        <v>0</v>
      </c>
      <c r="K55" s="74">
        <f>'K-8'!J37</f>
        <v>0</v>
      </c>
      <c r="L55" s="74">
        <f>'K-8'!K37</f>
        <v>0</v>
      </c>
      <c r="M55" s="135" t="str">
        <f>IF('K-8'!I118+'K-8'!J118+'K-8'!K118+'K-8'!M118&gt;=2,'K-8'!L37," ")</f>
        <v xml:space="preserve"> </v>
      </c>
      <c r="N55" s="74">
        <f>'K-8'!M37</f>
        <v>0</v>
      </c>
      <c r="O55" s="74"/>
      <c r="P55" s="75"/>
      <c r="Q55" s="262"/>
      <c r="R55" s="262"/>
      <c r="S55" s="263"/>
      <c r="T55" s="264"/>
      <c r="U55" s="262"/>
      <c r="V55" s="263"/>
      <c r="W55" s="272"/>
      <c r="X55" s="273"/>
      <c r="Y55" s="273"/>
      <c r="Z55" s="274"/>
    </row>
    <row r="56" spans="1:26" s="32" customFormat="1" ht="24" customHeight="1" x14ac:dyDescent="0.4">
      <c r="A56" s="71">
        <f>'Weekly Menus'!B10</f>
        <v>0</v>
      </c>
      <c r="B56" s="93"/>
      <c r="C56" s="113">
        <f>'K-8'!B38</f>
        <v>0</v>
      </c>
      <c r="D56" s="95"/>
      <c r="E56" s="96"/>
      <c r="F56" s="97"/>
      <c r="G56" s="73"/>
      <c r="H56" s="74">
        <f>'K-8'!E38+'K-8'!C38</f>
        <v>0</v>
      </c>
      <c r="I56" s="74">
        <f>'K-8'!G38+'K-8'!N38</f>
        <v>0</v>
      </c>
      <c r="J56" s="74">
        <f>'K-8'!I38</f>
        <v>0</v>
      </c>
      <c r="K56" s="74">
        <f>'K-8'!J38</f>
        <v>0</v>
      </c>
      <c r="L56" s="74">
        <f>'K-8'!K38</f>
        <v>0</v>
      </c>
      <c r="M56" s="135" t="str">
        <f>IF('K-8'!I118+'K-8'!J118+'K-8'!K118+'K-8'!M118&gt;=2,'K-8'!L38," ")</f>
        <v xml:space="preserve"> </v>
      </c>
      <c r="N56" s="74">
        <f>'K-8'!M38</f>
        <v>0</v>
      </c>
      <c r="O56" s="74"/>
      <c r="P56" s="75"/>
      <c r="Q56" s="262"/>
      <c r="R56" s="262"/>
      <c r="S56" s="263"/>
      <c r="T56" s="264"/>
      <c r="U56" s="262"/>
      <c r="V56" s="263"/>
      <c r="W56" s="272"/>
      <c r="X56" s="273"/>
      <c r="Y56" s="273"/>
      <c r="Z56" s="274"/>
    </row>
    <row r="57" spans="1:26" s="32" customFormat="1" ht="24" customHeight="1" x14ac:dyDescent="0.4">
      <c r="A57" s="71">
        <f>'Weekly Menus'!B11</f>
        <v>0</v>
      </c>
      <c r="B57" s="93"/>
      <c r="C57" s="113">
        <f>'K-8'!B39</f>
        <v>0</v>
      </c>
      <c r="D57" s="95"/>
      <c r="E57" s="96"/>
      <c r="F57" s="97"/>
      <c r="G57" s="73"/>
      <c r="H57" s="74">
        <f>'K-8'!E39+'K-8'!C39</f>
        <v>0</v>
      </c>
      <c r="I57" s="74">
        <f>'K-8'!G39+'K-8'!N39</f>
        <v>0</v>
      </c>
      <c r="J57" s="74">
        <f>'K-8'!I39</f>
        <v>0</v>
      </c>
      <c r="K57" s="74">
        <f>'K-8'!J39</f>
        <v>0</v>
      </c>
      <c r="L57" s="74">
        <f>'K-8'!K39</f>
        <v>0</v>
      </c>
      <c r="M57" s="135" t="str">
        <f>IF('K-8'!I118+'K-8'!J118+'K-8'!K118+'K-8'!M118&gt;=2,'K-8'!L39," ")</f>
        <v xml:space="preserve"> </v>
      </c>
      <c r="N57" s="74">
        <f>'K-8'!M39</f>
        <v>0</v>
      </c>
      <c r="O57" s="74"/>
      <c r="P57" s="75"/>
      <c r="Q57" s="262"/>
      <c r="R57" s="262"/>
      <c r="S57" s="263"/>
      <c r="T57" s="264"/>
      <c r="U57" s="262"/>
      <c r="V57" s="263"/>
      <c r="W57" s="272"/>
      <c r="X57" s="273"/>
      <c r="Y57" s="273"/>
      <c r="Z57" s="274"/>
    </row>
    <row r="58" spans="1:26" s="32" customFormat="1" ht="24" customHeight="1" x14ac:dyDescent="0.4">
      <c r="A58" s="71">
        <f>'Weekly Menus'!B12</f>
        <v>0</v>
      </c>
      <c r="B58" s="93"/>
      <c r="C58" s="113">
        <f>'K-8'!B40</f>
        <v>0</v>
      </c>
      <c r="D58" s="95"/>
      <c r="E58" s="96"/>
      <c r="F58" s="97"/>
      <c r="G58" s="73"/>
      <c r="H58" s="74">
        <f>'K-8'!E40+'K-8'!C40</f>
        <v>0</v>
      </c>
      <c r="I58" s="74">
        <f>'K-8'!G40+'K-8'!N40</f>
        <v>0</v>
      </c>
      <c r="J58" s="74">
        <f>'K-8'!I40</f>
        <v>0</v>
      </c>
      <c r="K58" s="74">
        <f>'K-8'!J40</f>
        <v>0</v>
      </c>
      <c r="L58" s="74">
        <f>'K-8'!K40</f>
        <v>0</v>
      </c>
      <c r="M58" s="135" t="str">
        <f>IF('K-8'!I118+'K-8'!J118+'K-8'!K118+'K-8'!M118&gt;=2,'K-8'!L40," ")</f>
        <v xml:space="preserve"> </v>
      </c>
      <c r="N58" s="74">
        <f>'K-8'!M40</f>
        <v>0</v>
      </c>
      <c r="O58" s="74"/>
      <c r="P58" s="75"/>
      <c r="Q58" s="262"/>
      <c r="R58" s="262"/>
      <c r="S58" s="263"/>
      <c r="T58" s="264"/>
      <c r="U58" s="262"/>
      <c r="V58" s="263"/>
      <c r="W58" s="272"/>
      <c r="X58" s="273"/>
      <c r="Y58" s="273"/>
      <c r="Z58" s="274"/>
    </row>
    <row r="59" spans="1:26" s="32" customFormat="1" ht="24" customHeight="1" x14ac:dyDescent="0.4">
      <c r="A59" s="71">
        <f>'Weekly Menus'!B13</f>
        <v>0</v>
      </c>
      <c r="B59" s="93"/>
      <c r="C59" s="113">
        <f>'K-8'!B41</f>
        <v>0</v>
      </c>
      <c r="D59" s="95"/>
      <c r="E59" s="96"/>
      <c r="F59" s="97"/>
      <c r="G59" s="73"/>
      <c r="H59" s="74">
        <f>'K-8'!E41+'K-8'!C41</f>
        <v>0</v>
      </c>
      <c r="I59" s="74">
        <f>'K-8'!G41+'K-8'!N41</f>
        <v>0</v>
      </c>
      <c r="J59" s="74">
        <f>'K-8'!I41</f>
        <v>0</v>
      </c>
      <c r="K59" s="74">
        <f>'K-8'!J41</f>
        <v>0</v>
      </c>
      <c r="L59" s="74">
        <f>'K-8'!K41</f>
        <v>0</v>
      </c>
      <c r="M59" s="135" t="str">
        <f>IF('K-8'!I118+'K-8'!J118+'K-8'!K118+'K-8'!M118&gt;=2,'K-8'!L41," ")</f>
        <v xml:space="preserve"> </v>
      </c>
      <c r="N59" s="74">
        <f>'K-8'!M41</f>
        <v>0</v>
      </c>
      <c r="O59" s="74"/>
      <c r="P59" s="75"/>
      <c r="Q59" s="262"/>
      <c r="R59" s="262"/>
      <c r="S59" s="263"/>
      <c r="T59" s="264"/>
      <c r="U59" s="262"/>
      <c r="V59" s="263"/>
      <c r="W59" s="272"/>
      <c r="X59" s="273"/>
      <c r="Y59" s="273"/>
      <c r="Z59" s="274"/>
    </row>
    <row r="60" spans="1:26" s="32" customFormat="1" ht="24" customHeight="1" x14ac:dyDescent="0.4">
      <c r="A60" s="71">
        <f>'Weekly Menus'!B14</f>
        <v>0</v>
      </c>
      <c r="B60" s="93"/>
      <c r="C60" s="113">
        <f>'K-8'!B42</f>
        <v>0</v>
      </c>
      <c r="D60" s="95"/>
      <c r="E60" s="96"/>
      <c r="F60" s="97"/>
      <c r="G60" s="73"/>
      <c r="H60" s="74">
        <f>'K-8'!E42+'K-8'!C42</f>
        <v>0</v>
      </c>
      <c r="I60" s="74">
        <f>'K-8'!G42+'K-8'!N42</f>
        <v>0</v>
      </c>
      <c r="J60" s="74">
        <f>'K-8'!I42</f>
        <v>0</v>
      </c>
      <c r="K60" s="74">
        <f>'K-8'!J42</f>
        <v>0</v>
      </c>
      <c r="L60" s="74">
        <f>'K-8'!K42</f>
        <v>0</v>
      </c>
      <c r="M60" s="135" t="str">
        <f>IF('K-8'!I118+'K-8'!J118+'K-8'!K118+'K-8'!M118&gt;=2,'K-8'!L42," ")</f>
        <v xml:space="preserve"> </v>
      </c>
      <c r="N60" s="74">
        <f>'K-8'!M42</f>
        <v>0</v>
      </c>
      <c r="O60" s="74"/>
      <c r="P60" s="75"/>
      <c r="Q60" s="262"/>
      <c r="R60" s="262"/>
      <c r="S60" s="263"/>
      <c r="T60" s="264"/>
      <c r="U60" s="262"/>
      <c r="V60" s="263"/>
      <c r="W60" s="272"/>
      <c r="X60" s="273"/>
      <c r="Y60" s="273"/>
      <c r="Z60" s="274"/>
    </row>
    <row r="61" spans="1:26" s="32" customFormat="1" ht="24" customHeight="1" x14ac:dyDescent="0.4">
      <c r="A61" s="71">
        <f>'Weekly Menus'!B15</f>
        <v>0</v>
      </c>
      <c r="B61" s="93"/>
      <c r="C61" s="113">
        <f>'K-8'!B43</f>
        <v>0</v>
      </c>
      <c r="D61" s="95"/>
      <c r="E61" s="96"/>
      <c r="F61" s="97"/>
      <c r="G61" s="73"/>
      <c r="H61" s="74">
        <f>'K-8'!E43+'K-8'!C43</f>
        <v>0</v>
      </c>
      <c r="I61" s="74">
        <f>'K-8'!G43+'K-8'!N43</f>
        <v>0</v>
      </c>
      <c r="J61" s="74">
        <f>'K-8'!I43</f>
        <v>0</v>
      </c>
      <c r="K61" s="74">
        <f>'K-8'!J43</f>
        <v>0</v>
      </c>
      <c r="L61" s="74">
        <f>'K-8'!K43</f>
        <v>0</v>
      </c>
      <c r="M61" s="135" t="str">
        <f>IF('K-8'!I118+'K-8'!J118+'K-8'!K118+'K-8'!M118&gt;=2,'K-8'!L43," ")</f>
        <v xml:space="preserve"> </v>
      </c>
      <c r="N61" s="74">
        <f>'K-8'!M43</f>
        <v>0</v>
      </c>
      <c r="O61" s="74"/>
      <c r="P61" s="75"/>
      <c r="Q61" s="262"/>
      <c r="R61" s="262"/>
      <c r="S61" s="263"/>
      <c r="T61" s="264"/>
      <c r="U61" s="262"/>
      <c r="V61" s="263"/>
      <c r="W61" s="272"/>
      <c r="X61" s="273"/>
      <c r="Y61" s="273"/>
      <c r="Z61" s="274"/>
    </row>
    <row r="62" spans="1:26" s="32" customFormat="1" ht="24" customHeight="1" x14ac:dyDescent="0.4">
      <c r="A62" s="71">
        <f>'Weekly Menus'!B16</f>
        <v>0</v>
      </c>
      <c r="B62" s="93"/>
      <c r="C62" s="113">
        <f>'K-8'!B44</f>
        <v>0</v>
      </c>
      <c r="D62" s="95"/>
      <c r="E62" s="96"/>
      <c r="F62" s="97"/>
      <c r="G62" s="73"/>
      <c r="H62" s="74">
        <f>'K-8'!E44+'K-8'!C44</f>
        <v>0</v>
      </c>
      <c r="I62" s="74">
        <f>'K-8'!G44+'K-8'!N44</f>
        <v>0</v>
      </c>
      <c r="J62" s="74">
        <f>'K-8'!I44</f>
        <v>0</v>
      </c>
      <c r="K62" s="74">
        <f>'K-8'!J44</f>
        <v>0</v>
      </c>
      <c r="L62" s="74">
        <f>'K-8'!K44</f>
        <v>0</v>
      </c>
      <c r="M62" s="135" t="str">
        <f>IF('K-8'!I118+'K-8'!J118+'K-8'!K118+'K-8'!M118&gt;=2,'K-8'!L44," ")</f>
        <v xml:space="preserve"> </v>
      </c>
      <c r="N62" s="74">
        <f>'K-8'!M44</f>
        <v>0</v>
      </c>
      <c r="O62" s="74"/>
      <c r="P62" s="75"/>
      <c r="Q62" s="262"/>
      <c r="R62" s="262"/>
      <c r="S62" s="263"/>
      <c r="T62" s="264"/>
      <c r="U62" s="262"/>
      <c r="V62" s="263"/>
      <c r="W62" s="272"/>
      <c r="X62" s="273"/>
      <c r="Y62" s="273"/>
      <c r="Z62" s="274"/>
    </row>
    <row r="63" spans="1:26" s="32" customFormat="1" ht="24" customHeight="1" x14ac:dyDescent="0.4">
      <c r="A63" s="71">
        <f>'Weekly Menus'!B17</f>
        <v>0</v>
      </c>
      <c r="B63" s="93"/>
      <c r="C63" s="113">
        <f>'K-8'!B45</f>
        <v>0</v>
      </c>
      <c r="D63" s="95"/>
      <c r="E63" s="96"/>
      <c r="F63" s="97"/>
      <c r="G63" s="73"/>
      <c r="H63" s="74">
        <f>'K-8'!E45+'K-8'!C45</f>
        <v>0</v>
      </c>
      <c r="I63" s="74">
        <f>'K-8'!G45+'K-8'!N45</f>
        <v>0</v>
      </c>
      <c r="J63" s="74">
        <f>'K-8'!I45</f>
        <v>0</v>
      </c>
      <c r="K63" s="74">
        <f>'K-8'!J45</f>
        <v>0</v>
      </c>
      <c r="L63" s="74">
        <f>'K-8'!K45</f>
        <v>0</v>
      </c>
      <c r="M63" s="135" t="str">
        <f>IF('K-8'!I118+'K-8'!J118+'K-8'!K118+'K-8'!M118&gt;=2,'K-8'!L45," ")</f>
        <v xml:space="preserve"> </v>
      </c>
      <c r="N63" s="74">
        <f>'K-8'!M45</f>
        <v>0</v>
      </c>
      <c r="O63" s="74"/>
      <c r="P63" s="75"/>
      <c r="Q63" s="262"/>
      <c r="R63" s="262"/>
      <c r="S63" s="263"/>
      <c r="T63" s="264"/>
      <c r="U63" s="262"/>
      <c r="V63" s="263"/>
      <c r="W63" s="265"/>
      <c r="X63" s="265"/>
      <c r="Y63" s="265"/>
      <c r="Z63" s="266"/>
    </row>
    <row r="64" spans="1:26" s="32" customFormat="1" ht="24" customHeight="1" x14ac:dyDescent="0.4">
      <c r="A64" s="71">
        <f>'Weekly Menus'!B18</f>
        <v>0</v>
      </c>
      <c r="B64" s="93"/>
      <c r="C64" s="113">
        <f>'K-8'!B46</f>
        <v>0</v>
      </c>
      <c r="D64" s="95"/>
      <c r="E64" s="96"/>
      <c r="F64" s="97"/>
      <c r="G64" s="73"/>
      <c r="H64" s="74">
        <f>'K-8'!E46+'K-8'!C46</f>
        <v>0</v>
      </c>
      <c r="I64" s="74">
        <f>'K-8'!G46+'K-8'!N46</f>
        <v>0</v>
      </c>
      <c r="J64" s="74">
        <f>'K-8'!I46</f>
        <v>0</v>
      </c>
      <c r="K64" s="74">
        <f>'K-8'!J46</f>
        <v>0</v>
      </c>
      <c r="L64" s="74">
        <f>'K-8'!K46</f>
        <v>0</v>
      </c>
      <c r="M64" s="135" t="str">
        <f>IF('K-8'!I118+'K-8'!J118+'K-8'!K118+'K-8'!M118&gt;=2,'K-8'!L46," ")</f>
        <v xml:space="preserve"> </v>
      </c>
      <c r="N64" s="74">
        <f>'K-8'!M46</f>
        <v>0</v>
      </c>
      <c r="O64" s="74"/>
      <c r="P64" s="75"/>
      <c r="Q64" s="262"/>
      <c r="R64" s="262"/>
      <c r="S64" s="263"/>
      <c r="T64" s="264"/>
      <c r="U64" s="262"/>
      <c r="V64" s="263"/>
      <c r="W64" s="265"/>
      <c r="X64" s="265"/>
      <c r="Y64" s="265"/>
      <c r="Z64" s="266"/>
    </row>
    <row r="65" spans="1:26" s="32" customFormat="1" ht="24" customHeight="1" x14ac:dyDescent="0.4">
      <c r="A65" s="71">
        <f>'Weekly Menus'!B19</f>
        <v>0</v>
      </c>
      <c r="B65" s="93"/>
      <c r="C65" s="113">
        <f>'K-8'!B47</f>
        <v>0</v>
      </c>
      <c r="D65" s="95"/>
      <c r="E65" s="96"/>
      <c r="F65" s="97"/>
      <c r="G65" s="73"/>
      <c r="H65" s="74">
        <f>'K-8'!E47+'K-8'!C47</f>
        <v>0</v>
      </c>
      <c r="I65" s="74">
        <f>'K-8'!G47+'K-8'!N47</f>
        <v>0</v>
      </c>
      <c r="J65" s="74">
        <f>'K-8'!I47</f>
        <v>0</v>
      </c>
      <c r="K65" s="74">
        <f>'K-8'!J47</f>
        <v>0</v>
      </c>
      <c r="L65" s="74">
        <f>'K-8'!K47</f>
        <v>0</v>
      </c>
      <c r="M65" s="135" t="str">
        <f>IF('K-8'!I118+'K-8'!J118+'K-8'!K118+'K-8'!M118&gt;=2,'K-8'!L47," ")</f>
        <v xml:space="preserve"> </v>
      </c>
      <c r="N65" s="74">
        <f>'K-8'!M47</f>
        <v>0</v>
      </c>
      <c r="O65" s="74"/>
      <c r="P65" s="75"/>
      <c r="Q65" s="262"/>
      <c r="R65" s="262"/>
      <c r="S65" s="263"/>
      <c r="T65" s="264"/>
      <c r="U65" s="262"/>
      <c r="V65" s="263"/>
      <c r="W65" s="265"/>
      <c r="X65" s="265"/>
      <c r="Y65" s="265"/>
      <c r="Z65" s="266"/>
    </row>
    <row r="66" spans="1:26" s="32" customFormat="1" ht="24" customHeight="1" x14ac:dyDescent="0.4">
      <c r="A66" s="71">
        <f>'Weekly Menus'!B20</f>
        <v>0</v>
      </c>
      <c r="B66" s="93"/>
      <c r="C66" s="113">
        <f>'K-8'!B48</f>
        <v>0</v>
      </c>
      <c r="D66" s="95"/>
      <c r="E66" s="96"/>
      <c r="F66" s="97"/>
      <c r="G66" s="73"/>
      <c r="H66" s="74">
        <f>'K-8'!E48+'K-8'!C48</f>
        <v>0</v>
      </c>
      <c r="I66" s="74">
        <f>'K-8'!G48+'K-8'!N48</f>
        <v>0</v>
      </c>
      <c r="J66" s="74">
        <f>'K-8'!I48</f>
        <v>0</v>
      </c>
      <c r="K66" s="74">
        <f>'K-8'!J48</f>
        <v>0</v>
      </c>
      <c r="L66" s="74">
        <f>'K-8'!K48</f>
        <v>0</v>
      </c>
      <c r="M66" s="135" t="str">
        <f>IF('K-8'!I118+'K-8'!J118+'K-8'!K118+'K-8'!M118&gt;=2,'K-8'!L48," ")</f>
        <v xml:space="preserve"> </v>
      </c>
      <c r="N66" s="74">
        <f>'K-8'!M48</f>
        <v>0</v>
      </c>
      <c r="O66" s="74"/>
      <c r="P66" s="75"/>
      <c r="Q66" s="262"/>
      <c r="R66" s="262"/>
      <c r="S66" s="263"/>
      <c r="T66" s="264"/>
      <c r="U66" s="262"/>
      <c r="V66" s="263"/>
      <c r="W66" s="265"/>
      <c r="X66" s="265"/>
      <c r="Y66" s="265"/>
      <c r="Z66" s="266"/>
    </row>
    <row r="67" spans="1:26" s="32" customFormat="1" ht="24" customHeight="1" x14ac:dyDescent="0.4">
      <c r="A67" s="71">
        <f>'Weekly Menus'!B21</f>
        <v>0</v>
      </c>
      <c r="B67" s="93"/>
      <c r="C67" s="113">
        <f>'K-8'!B49</f>
        <v>0</v>
      </c>
      <c r="D67" s="95"/>
      <c r="E67" s="96"/>
      <c r="F67" s="97"/>
      <c r="G67" s="73"/>
      <c r="H67" s="74">
        <f>'K-8'!E49+'K-8'!C49</f>
        <v>0</v>
      </c>
      <c r="I67" s="74">
        <f>'K-8'!G49+'K-8'!N49</f>
        <v>0</v>
      </c>
      <c r="J67" s="74">
        <f>'K-8'!I49</f>
        <v>0</v>
      </c>
      <c r="K67" s="74">
        <f>'K-8'!J49</f>
        <v>0</v>
      </c>
      <c r="L67" s="74">
        <f>'K-8'!K49</f>
        <v>0</v>
      </c>
      <c r="M67" s="135" t="str">
        <f>IF('K-8'!I118+'K-8'!J118+'K-8'!K118+'K-8'!M118&gt;=2,'K-8'!L49," ")</f>
        <v xml:space="preserve"> </v>
      </c>
      <c r="N67" s="74">
        <f>'K-8'!M49</f>
        <v>0</v>
      </c>
      <c r="O67" s="74"/>
      <c r="P67" s="75"/>
      <c r="Q67" s="262"/>
      <c r="R67" s="262"/>
      <c r="S67" s="263"/>
      <c r="T67" s="264"/>
      <c r="U67" s="262"/>
      <c r="V67" s="263"/>
      <c r="W67" s="265"/>
      <c r="X67" s="265"/>
      <c r="Y67" s="265"/>
      <c r="Z67" s="266"/>
    </row>
    <row r="68" spans="1:26" s="32" customFormat="1" ht="24" customHeight="1" x14ac:dyDescent="0.4">
      <c r="A68" s="71">
        <f>'Weekly Menus'!B22</f>
        <v>0</v>
      </c>
      <c r="B68" s="93"/>
      <c r="C68" s="113">
        <f>'K-8'!B50</f>
        <v>0</v>
      </c>
      <c r="D68" s="95"/>
      <c r="E68" s="96"/>
      <c r="F68" s="97"/>
      <c r="G68" s="73"/>
      <c r="H68" s="74">
        <f>'K-8'!E50+'K-8'!C50</f>
        <v>0</v>
      </c>
      <c r="I68" s="74">
        <f>'K-8'!G50+'K-8'!N50</f>
        <v>0</v>
      </c>
      <c r="J68" s="74">
        <f>'K-8'!I50</f>
        <v>0</v>
      </c>
      <c r="K68" s="74">
        <f>'K-8'!J50</f>
        <v>0</v>
      </c>
      <c r="L68" s="74">
        <f>'K-8'!K50</f>
        <v>0</v>
      </c>
      <c r="M68" s="135" t="str">
        <f>IF('K-8'!I118+'K-8'!J118+'K-8'!K118+'K-8'!M118&gt;=2,'K-8'!L50," ")</f>
        <v xml:space="preserve"> </v>
      </c>
      <c r="N68" s="74">
        <f>'K-8'!M50</f>
        <v>0</v>
      </c>
      <c r="O68" s="74"/>
      <c r="P68" s="75"/>
      <c r="Q68" s="262"/>
      <c r="R68" s="262"/>
      <c r="S68" s="263"/>
      <c r="T68" s="264"/>
      <c r="U68" s="262"/>
      <c r="V68" s="263"/>
      <c r="W68" s="265"/>
      <c r="X68" s="265"/>
      <c r="Y68" s="265"/>
      <c r="Z68" s="266"/>
    </row>
    <row r="69" spans="1:26" s="32" customFormat="1" ht="24" customHeight="1" x14ac:dyDescent="0.4">
      <c r="A69" s="71">
        <f>'Weekly Menus'!B23</f>
        <v>0</v>
      </c>
      <c r="B69" s="93"/>
      <c r="C69" s="113">
        <f>'K-8'!B51</f>
        <v>0</v>
      </c>
      <c r="D69" s="95"/>
      <c r="E69" s="96"/>
      <c r="F69" s="97"/>
      <c r="G69" s="73"/>
      <c r="H69" s="74">
        <f>'K-8'!E51+'K-8'!C51</f>
        <v>0</v>
      </c>
      <c r="I69" s="74">
        <f>'K-8'!G51+'K-8'!N51</f>
        <v>0</v>
      </c>
      <c r="J69" s="74">
        <f>'K-8'!I51</f>
        <v>0</v>
      </c>
      <c r="K69" s="74">
        <f>'K-8'!J51</f>
        <v>0</v>
      </c>
      <c r="L69" s="74">
        <f>'K-8'!K51</f>
        <v>0</v>
      </c>
      <c r="M69" s="135" t="str">
        <f>IF('K-8'!I118+'K-8'!J118+'K-8'!K118+'K-8'!M118&gt;=2,'K-8'!L51," ")</f>
        <v xml:space="preserve"> </v>
      </c>
      <c r="N69" s="74">
        <f>'K-8'!M51</f>
        <v>0</v>
      </c>
      <c r="O69" s="74"/>
      <c r="P69" s="75"/>
      <c r="Q69" s="262"/>
      <c r="R69" s="262"/>
      <c r="S69" s="263"/>
      <c r="T69" s="264"/>
      <c r="U69" s="262"/>
      <c r="V69" s="263"/>
      <c r="W69" s="265"/>
      <c r="X69" s="265"/>
      <c r="Y69" s="265"/>
      <c r="Z69" s="266"/>
    </row>
    <row r="70" spans="1:26" s="32" customFormat="1" ht="24" customHeight="1" x14ac:dyDescent="0.4">
      <c r="A70" s="71">
        <f>'Weekly Menus'!B24</f>
        <v>0</v>
      </c>
      <c r="B70" s="93"/>
      <c r="C70" s="113">
        <f>'K-8'!B52</f>
        <v>0</v>
      </c>
      <c r="D70" s="95"/>
      <c r="E70" s="96"/>
      <c r="F70" s="97"/>
      <c r="G70" s="73"/>
      <c r="H70" s="74">
        <f>'K-8'!E52+'K-8'!C52</f>
        <v>0</v>
      </c>
      <c r="I70" s="74">
        <f>'K-8'!G52+'K-8'!N52</f>
        <v>0</v>
      </c>
      <c r="J70" s="74">
        <f>'K-8'!I52</f>
        <v>0</v>
      </c>
      <c r="K70" s="74">
        <f>'K-8'!J52</f>
        <v>0</v>
      </c>
      <c r="L70" s="74">
        <f>'K-8'!K52</f>
        <v>0</v>
      </c>
      <c r="M70" s="135" t="str">
        <f>IF('K-8'!I118+'K-8'!J118+'K-8'!K118+'K-8'!M118&gt;=2,'K-8'!L52," ")</f>
        <v xml:space="preserve"> </v>
      </c>
      <c r="N70" s="74">
        <f>'K-8'!M52</f>
        <v>0</v>
      </c>
      <c r="O70" s="74"/>
      <c r="P70" s="75"/>
      <c r="Q70" s="262"/>
      <c r="R70" s="262"/>
      <c r="S70" s="263"/>
      <c r="T70" s="264"/>
      <c r="U70" s="262"/>
      <c r="V70" s="263"/>
      <c r="W70" s="265"/>
      <c r="X70" s="265"/>
      <c r="Y70" s="265"/>
      <c r="Z70" s="266"/>
    </row>
    <row r="71" spans="1:26" s="32" customFormat="1" ht="24" customHeight="1" x14ac:dyDescent="0.4">
      <c r="A71" s="71">
        <f>'Weekly Menus'!B25</f>
        <v>0</v>
      </c>
      <c r="B71" s="93"/>
      <c r="C71" s="113">
        <f>'K-8'!B53</f>
        <v>0</v>
      </c>
      <c r="D71" s="95"/>
      <c r="E71" s="96"/>
      <c r="F71" s="97"/>
      <c r="G71" s="73"/>
      <c r="H71" s="74">
        <f>'K-8'!E53+'K-8'!C53</f>
        <v>0</v>
      </c>
      <c r="I71" s="74">
        <f>'K-8'!G53+'K-8'!N53</f>
        <v>0</v>
      </c>
      <c r="J71" s="74">
        <f>'K-8'!I53</f>
        <v>0</v>
      </c>
      <c r="K71" s="74">
        <f>'K-8'!J53</f>
        <v>0</v>
      </c>
      <c r="L71" s="74">
        <f>'K-8'!K53</f>
        <v>0</v>
      </c>
      <c r="M71" s="135" t="str">
        <f>IF('K-8'!I118+'K-8'!J118+'K-8'!K118+'K-8'!M118&gt;=2,'K-8'!L53," ")</f>
        <v xml:space="preserve"> </v>
      </c>
      <c r="N71" s="74">
        <f>'K-8'!M53</f>
        <v>0</v>
      </c>
      <c r="O71" s="74"/>
      <c r="P71" s="75"/>
      <c r="Q71" s="262"/>
      <c r="R71" s="262"/>
      <c r="S71" s="263"/>
      <c r="T71" s="264"/>
      <c r="U71" s="262"/>
      <c r="V71" s="263"/>
      <c r="W71" s="265"/>
      <c r="X71" s="265"/>
      <c r="Y71" s="265"/>
      <c r="Z71" s="266"/>
    </row>
    <row r="72" spans="1:26" s="32" customFormat="1" ht="24" customHeight="1" thickBot="1" x14ac:dyDescent="0.45">
      <c r="A72" s="81">
        <f>'Weekly Menus'!B26</f>
        <v>0</v>
      </c>
      <c r="B72" s="94"/>
      <c r="C72" s="119">
        <f>'K-8'!B54</f>
        <v>0</v>
      </c>
      <c r="D72" s="98"/>
      <c r="E72" s="99"/>
      <c r="F72" s="100"/>
      <c r="G72" s="199"/>
      <c r="H72" s="200">
        <f>'K-8'!E54+'K-8'!C54</f>
        <v>0</v>
      </c>
      <c r="I72" s="200">
        <f>'K-8'!G54+'K-8'!N54</f>
        <v>0</v>
      </c>
      <c r="J72" s="200">
        <f>'K-8'!I54</f>
        <v>0</v>
      </c>
      <c r="K72" s="200">
        <f>'K-8'!J54</f>
        <v>0</v>
      </c>
      <c r="L72" s="200">
        <f>'K-8'!K54</f>
        <v>0</v>
      </c>
      <c r="M72" s="204" t="str">
        <f>IF('K-8'!I118+'K-8'!J118+'K-8'!K118+'K-8'!M118&gt;=2,'K-8'!L54," ")</f>
        <v xml:space="preserve"> </v>
      </c>
      <c r="N72" s="74">
        <f>'K-8'!M54</f>
        <v>0</v>
      </c>
      <c r="O72" s="200"/>
      <c r="P72" s="201"/>
      <c r="Q72" s="267"/>
      <c r="R72" s="267"/>
      <c r="S72" s="268"/>
      <c r="T72" s="269"/>
      <c r="U72" s="267"/>
      <c r="V72" s="268"/>
      <c r="W72" s="270"/>
      <c r="X72" s="270"/>
      <c r="Y72" s="270"/>
      <c r="Z72" s="271"/>
    </row>
    <row r="73" spans="1:26" s="32" customFormat="1" ht="24" customHeight="1" x14ac:dyDescent="0.4">
      <c r="A73" s="247" t="s">
        <v>44</v>
      </c>
      <c r="B73" s="248"/>
      <c r="C73" s="248"/>
      <c r="D73" s="248"/>
      <c r="E73" s="248"/>
      <c r="F73" s="248"/>
      <c r="G73" s="202">
        <f>FLOOR(SUM(G53:G72), 0.25)</f>
        <v>0</v>
      </c>
      <c r="H73" s="202">
        <f>FLOOR(SUM(H53:H72), 0.25)</f>
        <v>0</v>
      </c>
      <c r="I73" s="202">
        <f>FLOOR(SUM(I53:I72), 0.125)</f>
        <v>0</v>
      </c>
      <c r="J73" s="202">
        <f t="shared" ref="J73:P73" si="2">FLOOR(SUM(J53:J72), 0.125)</f>
        <v>0</v>
      </c>
      <c r="K73" s="202">
        <f t="shared" si="2"/>
        <v>0</v>
      </c>
      <c r="L73" s="202">
        <f t="shared" si="2"/>
        <v>0</v>
      </c>
      <c r="M73" s="202">
        <f t="shared" si="2"/>
        <v>0</v>
      </c>
      <c r="N73" s="202">
        <f t="shared" si="2"/>
        <v>0</v>
      </c>
      <c r="O73" s="202">
        <f t="shared" si="2"/>
        <v>0</v>
      </c>
      <c r="P73" s="203">
        <f t="shared" si="2"/>
        <v>0</v>
      </c>
      <c r="Q73" s="249" t="s">
        <v>48</v>
      </c>
      <c r="R73" s="250"/>
      <c r="S73" s="250"/>
      <c r="T73" s="250"/>
      <c r="U73" s="250"/>
      <c r="V73" s="250"/>
      <c r="W73" s="250"/>
      <c r="X73" s="250"/>
      <c r="Y73" s="250"/>
      <c r="Z73" s="251"/>
    </row>
    <row r="74" spans="1:26" s="32" customFormat="1" ht="24" customHeight="1" x14ac:dyDescent="0.4">
      <c r="A74" s="258" t="s">
        <v>43</v>
      </c>
      <c r="B74" s="259"/>
      <c r="C74" s="259"/>
      <c r="D74" s="259"/>
      <c r="E74" s="259"/>
      <c r="F74" s="259"/>
      <c r="G74" s="33"/>
      <c r="H74" s="33"/>
      <c r="I74" s="33"/>
      <c r="J74" s="33"/>
      <c r="K74" s="33"/>
      <c r="L74" s="33"/>
      <c r="M74" s="33"/>
      <c r="N74" s="33"/>
      <c r="O74" s="33"/>
      <c r="P74" s="118"/>
      <c r="Q74" s="252"/>
      <c r="R74" s="253"/>
      <c r="S74" s="253"/>
      <c r="T74" s="253"/>
      <c r="U74" s="253"/>
      <c r="V74" s="253"/>
      <c r="W74" s="253"/>
      <c r="X74" s="253"/>
      <c r="Y74" s="253"/>
      <c r="Z74" s="254"/>
    </row>
    <row r="75" spans="1:26" s="32" customFormat="1" ht="24" customHeight="1" thickBot="1" x14ac:dyDescent="0.45">
      <c r="A75" s="260" t="s">
        <v>54</v>
      </c>
      <c r="B75" s="261"/>
      <c r="C75" s="261"/>
      <c r="D75" s="261"/>
      <c r="E75" s="261"/>
      <c r="F75" s="261"/>
      <c r="G75" s="77">
        <f>SUM(G35,G73)</f>
        <v>0</v>
      </c>
      <c r="H75" s="77">
        <f t="shared" ref="H75:P75" si="3">SUM(H35,H73)</f>
        <v>0</v>
      </c>
      <c r="I75" s="77">
        <f t="shared" si="3"/>
        <v>0</v>
      </c>
      <c r="J75" s="77">
        <f t="shared" si="3"/>
        <v>0</v>
      </c>
      <c r="K75" s="77">
        <f t="shared" si="3"/>
        <v>0</v>
      </c>
      <c r="L75" s="77">
        <f t="shared" si="3"/>
        <v>0</v>
      </c>
      <c r="M75" s="77">
        <f t="shared" si="3"/>
        <v>0</v>
      </c>
      <c r="N75" s="77">
        <f t="shared" si="3"/>
        <v>0</v>
      </c>
      <c r="O75" s="77">
        <f t="shared" si="3"/>
        <v>0</v>
      </c>
      <c r="P75" s="78">
        <f t="shared" si="3"/>
        <v>0</v>
      </c>
      <c r="Q75" s="255"/>
      <c r="R75" s="256"/>
      <c r="S75" s="256"/>
      <c r="T75" s="256"/>
      <c r="U75" s="256"/>
      <c r="V75" s="256"/>
      <c r="W75" s="256"/>
      <c r="X75" s="256"/>
      <c r="Y75" s="256"/>
      <c r="Z75" s="257"/>
    </row>
    <row r="76" spans="1:26" s="32" customFormat="1" ht="15" customHeight="1" thickBot="1" x14ac:dyDescent="0.45">
      <c r="A76" s="82"/>
      <c r="B76" s="82"/>
      <c r="C76" s="82"/>
      <c r="D76" s="82"/>
      <c r="E76" s="82"/>
      <c r="F76" s="82"/>
      <c r="G76" s="82"/>
      <c r="H76" s="83"/>
      <c r="I76" s="82"/>
      <c r="J76" s="84"/>
      <c r="K76" s="84"/>
      <c r="L76" s="84"/>
      <c r="M76" s="84"/>
      <c r="N76" s="85"/>
      <c r="O76" s="85"/>
      <c r="P76" s="85"/>
      <c r="Q76" s="85"/>
      <c r="R76" s="85"/>
      <c r="S76" s="85"/>
      <c r="T76" s="85"/>
      <c r="U76" s="85"/>
      <c r="V76" s="85"/>
      <c r="W76" s="85"/>
      <c r="X76" s="85"/>
      <c r="Y76" s="85"/>
      <c r="Z76" s="85"/>
    </row>
    <row r="77" spans="1:26" s="32" customFormat="1" ht="24.75" customHeight="1" x14ac:dyDescent="0.4">
      <c r="A77" s="347" t="s">
        <v>75</v>
      </c>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9"/>
    </row>
    <row r="78" spans="1:26" s="32" customFormat="1" ht="15" customHeight="1" x14ac:dyDescent="0.4">
      <c r="A78" s="45"/>
      <c r="B78" s="46"/>
      <c r="C78" s="46"/>
      <c r="D78" s="46"/>
      <c r="E78" s="46"/>
      <c r="F78" s="46"/>
      <c r="G78" s="46"/>
      <c r="H78" s="46"/>
      <c r="I78" s="46"/>
      <c r="J78" s="46"/>
      <c r="K78" s="46"/>
      <c r="L78" s="46"/>
      <c r="M78" s="46"/>
      <c r="N78" s="47"/>
      <c r="O78" s="47"/>
      <c r="P78" s="47"/>
      <c r="Q78" s="48"/>
      <c r="R78" s="48"/>
      <c r="S78" s="48"/>
      <c r="T78" s="48"/>
      <c r="U78" s="48"/>
      <c r="V78" s="48"/>
      <c r="W78" s="48"/>
      <c r="X78" s="48"/>
      <c r="Y78" s="48"/>
      <c r="Z78" s="49"/>
    </row>
    <row r="79" spans="1:26" s="32" customFormat="1" ht="15" customHeight="1" x14ac:dyDescent="0.4">
      <c r="A79" s="50" t="s">
        <v>51</v>
      </c>
      <c r="B79" s="90" t="s">
        <v>8</v>
      </c>
      <c r="C79" s="91"/>
      <c r="D79" s="92"/>
      <c r="E79" s="91"/>
      <c r="F79" s="52"/>
      <c r="G79" s="53"/>
      <c r="H79" s="53"/>
      <c r="I79" s="53"/>
      <c r="J79" s="53"/>
      <c r="K79" s="46"/>
      <c r="L79" s="46"/>
      <c r="M79" s="46"/>
      <c r="N79" s="47"/>
      <c r="O79" s="47"/>
      <c r="P79" s="47"/>
      <c r="Q79" s="53"/>
      <c r="R79" s="53"/>
      <c r="S79" s="53"/>
      <c r="T79" s="53"/>
      <c r="U79" s="53"/>
      <c r="V79" s="53"/>
      <c r="W79" s="53"/>
      <c r="X79" s="53"/>
      <c r="Y79" s="53"/>
      <c r="Z79" s="54"/>
    </row>
    <row r="80" spans="1:26" s="32" customFormat="1" ht="15" customHeight="1" x14ac:dyDescent="0.4">
      <c r="A80" s="50"/>
      <c r="B80" s="52"/>
      <c r="C80" s="52"/>
      <c r="D80" s="52"/>
      <c r="E80" s="52"/>
      <c r="F80" s="52"/>
      <c r="G80" s="52"/>
      <c r="H80" s="51"/>
      <c r="I80" s="52"/>
      <c r="J80" s="46"/>
      <c r="K80" s="46"/>
      <c r="L80" s="46"/>
      <c r="M80" s="46"/>
      <c r="N80" s="47"/>
      <c r="O80" s="47"/>
      <c r="P80" s="47"/>
      <c r="Q80" s="53"/>
      <c r="R80" s="53"/>
      <c r="S80" s="53"/>
      <c r="T80" s="53"/>
      <c r="U80" s="53"/>
      <c r="V80" s="53"/>
      <c r="W80" s="53"/>
      <c r="X80" s="53"/>
      <c r="Y80" s="53"/>
      <c r="Z80" s="54"/>
    </row>
    <row r="81" spans="1:26" s="32" customFormat="1" ht="15" customHeight="1" thickBot="1" x14ac:dyDescent="0.45">
      <c r="A81" s="50" t="s">
        <v>45</v>
      </c>
      <c r="B81" s="91"/>
      <c r="C81" s="91"/>
      <c r="D81" s="91"/>
      <c r="E81" s="52"/>
      <c r="F81" s="52"/>
      <c r="G81" s="52"/>
      <c r="H81" s="51"/>
      <c r="I81" s="52"/>
      <c r="J81" s="46"/>
      <c r="K81" s="46"/>
      <c r="L81" s="46"/>
      <c r="M81" s="46"/>
      <c r="N81" s="47"/>
      <c r="O81" s="47"/>
      <c r="P81" s="47"/>
      <c r="Q81" s="53"/>
      <c r="R81" s="53"/>
      <c r="S81" s="53"/>
      <c r="T81" s="53"/>
      <c r="U81" s="53"/>
      <c r="V81" s="53"/>
      <c r="W81" s="53"/>
      <c r="X81" s="53"/>
      <c r="Y81" s="53"/>
      <c r="Z81" s="54"/>
    </row>
    <row r="82" spans="1:26" s="32" customFormat="1" ht="15" customHeight="1" thickBot="1" x14ac:dyDescent="0.45">
      <c r="A82" s="50"/>
      <c r="B82" s="52"/>
      <c r="C82" s="52"/>
      <c r="D82" s="52"/>
      <c r="E82" s="350" t="s">
        <v>40</v>
      </c>
      <c r="F82" s="351"/>
      <c r="G82" s="351"/>
      <c r="H82" s="351"/>
      <c r="I82" s="351"/>
      <c r="J82" s="351"/>
      <c r="K82" s="351"/>
      <c r="L82" s="351"/>
      <c r="M82" s="352"/>
      <c r="N82" s="46"/>
      <c r="O82" s="46"/>
      <c r="P82" s="353" t="s">
        <v>42</v>
      </c>
      <c r="Q82" s="354"/>
      <c r="R82" s="354"/>
      <c r="S82" s="354"/>
      <c r="T82" s="354"/>
      <c r="U82" s="354"/>
      <c r="V82" s="354"/>
      <c r="W82" s="354"/>
      <c r="X82" s="355"/>
      <c r="Y82" s="53"/>
      <c r="Z82" s="54"/>
    </row>
    <row r="83" spans="1:26" s="32" customFormat="1" ht="15" customHeight="1" x14ac:dyDescent="0.45">
      <c r="A83" s="104" t="s">
        <v>46</v>
      </c>
      <c r="B83" s="105"/>
      <c r="C83" s="105"/>
      <c r="D83" s="107"/>
      <c r="E83" s="333"/>
      <c r="F83" s="334"/>
      <c r="G83" s="334"/>
      <c r="H83" s="282" t="s">
        <v>39</v>
      </c>
      <c r="I83" s="282"/>
      <c r="J83" s="337" t="s">
        <v>18</v>
      </c>
      <c r="K83" s="337"/>
      <c r="L83" s="337" t="s">
        <v>19</v>
      </c>
      <c r="M83" s="339"/>
      <c r="N83" s="56"/>
      <c r="O83" s="57"/>
      <c r="P83" s="341"/>
      <c r="Q83" s="342"/>
      <c r="R83" s="343"/>
      <c r="S83" s="328" t="s">
        <v>41</v>
      </c>
      <c r="T83" s="328"/>
      <c r="U83" s="328" t="s">
        <v>18</v>
      </c>
      <c r="V83" s="328"/>
      <c r="W83" s="328" t="s">
        <v>19</v>
      </c>
      <c r="X83" s="330"/>
      <c r="Y83" s="53"/>
      <c r="Z83" s="54"/>
    </row>
    <row r="84" spans="1:26" s="32" customFormat="1" ht="15" customHeight="1" x14ac:dyDescent="0.45">
      <c r="A84" s="104" t="s">
        <v>47</v>
      </c>
      <c r="B84" s="105"/>
      <c r="C84" s="105"/>
      <c r="D84" s="107"/>
      <c r="E84" s="335"/>
      <c r="F84" s="336"/>
      <c r="G84" s="336"/>
      <c r="H84" s="285"/>
      <c r="I84" s="285"/>
      <c r="J84" s="338"/>
      <c r="K84" s="338"/>
      <c r="L84" s="338"/>
      <c r="M84" s="340"/>
      <c r="N84" s="58"/>
      <c r="O84" s="58"/>
      <c r="P84" s="344"/>
      <c r="Q84" s="345"/>
      <c r="R84" s="346"/>
      <c r="S84" s="329"/>
      <c r="T84" s="329"/>
      <c r="U84" s="329"/>
      <c r="V84" s="329"/>
      <c r="W84" s="329"/>
      <c r="X84" s="331"/>
      <c r="Y84" s="53"/>
      <c r="Z84" s="54"/>
    </row>
    <row r="85" spans="1:26" s="32" customFormat="1" ht="15" customHeight="1" x14ac:dyDescent="0.4">
      <c r="A85" s="106"/>
      <c r="B85" s="91"/>
      <c r="C85" s="91"/>
      <c r="D85" s="91"/>
      <c r="E85" s="315" t="s">
        <v>36</v>
      </c>
      <c r="F85" s="316"/>
      <c r="G85" s="316"/>
      <c r="H85" s="332" t="s">
        <v>74</v>
      </c>
      <c r="I85" s="332"/>
      <c r="J85" s="319"/>
      <c r="K85" s="319"/>
      <c r="L85" s="320"/>
      <c r="M85" s="321"/>
      <c r="N85" s="58"/>
      <c r="O85" s="58"/>
      <c r="P85" s="322" t="s">
        <v>36</v>
      </c>
      <c r="Q85" s="323"/>
      <c r="R85" s="323"/>
      <c r="S85" s="332" t="s">
        <v>74</v>
      </c>
      <c r="T85" s="332"/>
      <c r="U85" s="302"/>
      <c r="V85" s="303"/>
      <c r="W85" s="302"/>
      <c r="X85" s="304"/>
      <c r="Y85" s="53"/>
      <c r="Z85" s="54"/>
    </row>
    <row r="86" spans="1:26" s="32" customFormat="1" ht="15" customHeight="1" x14ac:dyDescent="0.4">
      <c r="A86" s="108"/>
      <c r="B86" s="109"/>
      <c r="C86" s="109"/>
      <c r="D86" s="109"/>
      <c r="E86" s="315" t="s">
        <v>37</v>
      </c>
      <c r="F86" s="316"/>
      <c r="G86" s="316"/>
      <c r="H86" s="317"/>
      <c r="I86" s="317"/>
      <c r="J86" s="319"/>
      <c r="K86" s="319"/>
      <c r="L86" s="320"/>
      <c r="M86" s="321"/>
      <c r="N86" s="58"/>
      <c r="O86" s="58"/>
      <c r="P86" s="322" t="s">
        <v>37</v>
      </c>
      <c r="Q86" s="323"/>
      <c r="R86" s="323"/>
      <c r="S86" s="324"/>
      <c r="T86" s="325"/>
      <c r="U86" s="302"/>
      <c r="V86" s="303"/>
      <c r="W86" s="302"/>
      <c r="X86" s="304"/>
      <c r="Y86" s="53"/>
      <c r="Z86" s="54"/>
    </row>
    <row r="87" spans="1:26" s="32" customFormat="1" ht="15" customHeight="1" thickBot="1" x14ac:dyDescent="0.45">
      <c r="A87" s="108"/>
      <c r="B87" s="109"/>
      <c r="C87" s="109"/>
      <c r="D87" s="109"/>
      <c r="E87" s="305" t="s">
        <v>38</v>
      </c>
      <c r="F87" s="306"/>
      <c r="G87" s="306"/>
      <c r="H87" s="318"/>
      <c r="I87" s="318"/>
      <c r="J87" s="307"/>
      <c r="K87" s="307"/>
      <c r="L87" s="308"/>
      <c r="M87" s="309"/>
      <c r="N87" s="58"/>
      <c r="O87" s="58"/>
      <c r="P87" s="310" t="s">
        <v>38</v>
      </c>
      <c r="Q87" s="311"/>
      <c r="R87" s="311"/>
      <c r="S87" s="326"/>
      <c r="T87" s="327"/>
      <c r="U87" s="312"/>
      <c r="V87" s="313"/>
      <c r="W87" s="312"/>
      <c r="X87" s="314"/>
      <c r="Y87" s="53"/>
      <c r="Z87" s="54"/>
    </row>
    <row r="88" spans="1:26" s="32" customFormat="1" ht="15" customHeight="1" thickBot="1" x14ac:dyDescent="0.45">
      <c r="A88" s="110"/>
      <c r="B88" s="111"/>
      <c r="C88" s="111"/>
      <c r="D88" s="111"/>
      <c r="E88" s="61"/>
      <c r="F88" s="61"/>
      <c r="G88" s="61"/>
      <c r="H88" s="61"/>
      <c r="I88" s="61"/>
      <c r="J88" s="61"/>
      <c r="K88" s="61"/>
      <c r="L88" s="62"/>
      <c r="M88" s="62"/>
      <c r="N88" s="63"/>
      <c r="O88" s="63"/>
      <c r="P88" s="63"/>
      <c r="Q88" s="53"/>
      <c r="R88" s="53"/>
      <c r="S88" s="53"/>
      <c r="T88" s="53"/>
      <c r="U88" s="53"/>
      <c r="V88" s="53"/>
      <c r="W88" s="53"/>
      <c r="X88" s="53"/>
      <c r="Y88" s="53"/>
      <c r="Z88" s="54"/>
    </row>
    <row r="89" spans="1:26" s="32" customFormat="1" ht="15" customHeight="1" x14ac:dyDescent="0.4">
      <c r="A89" s="287" t="s">
        <v>55</v>
      </c>
      <c r="B89" s="289" t="s">
        <v>20</v>
      </c>
      <c r="C89" s="291" t="s">
        <v>30</v>
      </c>
      <c r="D89" s="293" t="s">
        <v>28</v>
      </c>
      <c r="E89" s="282"/>
      <c r="F89" s="294"/>
      <c r="G89" s="295" t="s">
        <v>31</v>
      </c>
      <c r="H89" s="296"/>
      <c r="I89" s="296"/>
      <c r="J89" s="296"/>
      <c r="K89" s="296"/>
      <c r="L89" s="296"/>
      <c r="M89" s="296"/>
      <c r="N89" s="296"/>
      <c r="O89" s="296"/>
      <c r="P89" s="297"/>
      <c r="Q89" s="298" t="s">
        <v>21</v>
      </c>
      <c r="R89" s="276"/>
      <c r="S89" s="299"/>
      <c r="T89" s="275" t="s">
        <v>22</v>
      </c>
      <c r="U89" s="276"/>
      <c r="V89" s="277"/>
      <c r="W89" s="281" t="s">
        <v>23</v>
      </c>
      <c r="X89" s="282"/>
      <c r="Y89" s="282"/>
      <c r="Z89" s="283"/>
    </row>
    <row r="90" spans="1:26" s="32" customFormat="1" ht="75" customHeight="1" x14ac:dyDescent="0.4">
      <c r="A90" s="288"/>
      <c r="B90" s="290"/>
      <c r="C90" s="292"/>
      <c r="D90" s="64" t="s">
        <v>24</v>
      </c>
      <c r="E90" s="65" t="s">
        <v>25</v>
      </c>
      <c r="F90" s="66" t="s">
        <v>26</v>
      </c>
      <c r="G90" s="67" t="s">
        <v>0</v>
      </c>
      <c r="H90" s="68" t="s">
        <v>1</v>
      </c>
      <c r="I90" s="68" t="s">
        <v>2</v>
      </c>
      <c r="J90" s="69" t="s">
        <v>32</v>
      </c>
      <c r="K90" s="69" t="s">
        <v>33</v>
      </c>
      <c r="L90" s="69" t="s">
        <v>3</v>
      </c>
      <c r="M90" s="69" t="s">
        <v>4</v>
      </c>
      <c r="N90" s="69" t="s">
        <v>5</v>
      </c>
      <c r="O90" s="69" t="s">
        <v>34</v>
      </c>
      <c r="P90" s="70" t="s">
        <v>35</v>
      </c>
      <c r="Q90" s="300"/>
      <c r="R90" s="279"/>
      <c r="S90" s="301"/>
      <c r="T90" s="278"/>
      <c r="U90" s="279"/>
      <c r="V90" s="280"/>
      <c r="W90" s="284"/>
      <c r="X90" s="285"/>
      <c r="Y90" s="285"/>
      <c r="Z90" s="286"/>
    </row>
    <row r="91" spans="1:26" s="32" customFormat="1" ht="24" customHeight="1" x14ac:dyDescent="0.4">
      <c r="A91" s="71">
        <f>'Weekly Menus'!C7</f>
        <v>0</v>
      </c>
      <c r="B91" s="93"/>
      <c r="C91" s="113">
        <f>'K-8'!B64</f>
        <v>0</v>
      </c>
      <c r="D91" s="95"/>
      <c r="E91" s="96"/>
      <c r="F91" s="97"/>
      <c r="G91" s="73"/>
      <c r="H91" s="74">
        <f>'K-8'!E64+'K-8'!C64</f>
        <v>0</v>
      </c>
      <c r="I91" s="74">
        <f>'K-8'!G64+'K-8'!N64</f>
        <v>0</v>
      </c>
      <c r="J91" s="74">
        <f>'K-8'!I64</f>
        <v>0</v>
      </c>
      <c r="K91" s="74">
        <f>'K-8'!J64</f>
        <v>0</v>
      </c>
      <c r="L91" s="74">
        <f>'K-8'!K64</f>
        <v>0</v>
      </c>
      <c r="M91" s="135" t="str">
        <f>IF('K-8'!I118+'K-8'!J118+'K-8'!K118+'K-8'!M118&gt;=2,'K-8'!L64," ")</f>
        <v xml:space="preserve"> </v>
      </c>
      <c r="N91" s="74">
        <f>'K-8'!M64</f>
        <v>0</v>
      </c>
      <c r="O91" s="74"/>
      <c r="P91" s="75"/>
      <c r="Q91" s="262"/>
      <c r="R91" s="262"/>
      <c r="S91" s="263"/>
      <c r="T91" s="264"/>
      <c r="U91" s="262"/>
      <c r="V91" s="263"/>
      <c r="W91" s="272"/>
      <c r="X91" s="273"/>
      <c r="Y91" s="273"/>
      <c r="Z91" s="274"/>
    </row>
    <row r="92" spans="1:26" s="32" customFormat="1" ht="24" customHeight="1" x14ac:dyDescent="0.4">
      <c r="A92" s="71">
        <f>'Weekly Menus'!C8</f>
        <v>0</v>
      </c>
      <c r="B92" s="93"/>
      <c r="C92" s="113">
        <f>'K-8'!B65</f>
        <v>0</v>
      </c>
      <c r="D92" s="95"/>
      <c r="E92" s="96"/>
      <c r="F92" s="97"/>
      <c r="G92" s="73"/>
      <c r="H92" s="74">
        <f>'K-8'!E65+'K-8'!C65</f>
        <v>0</v>
      </c>
      <c r="I92" s="74">
        <f>'K-8'!G65+'K-8'!N65</f>
        <v>0</v>
      </c>
      <c r="J92" s="74">
        <f>'K-8'!I65</f>
        <v>0</v>
      </c>
      <c r="K92" s="74">
        <f>'K-8'!J65</f>
        <v>0</v>
      </c>
      <c r="L92" s="74">
        <f>'K-8'!K65</f>
        <v>0</v>
      </c>
      <c r="M92" s="135" t="str">
        <f>IF('K-8'!I118+'K-8'!J118+'K-8'!K118+'K-8'!M118&gt;=2,'K-8'!L65," ")</f>
        <v xml:space="preserve"> </v>
      </c>
      <c r="N92" s="74">
        <f>'K-8'!M65</f>
        <v>0</v>
      </c>
      <c r="O92" s="74"/>
      <c r="P92" s="75"/>
      <c r="Q92" s="262"/>
      <c r="R92" s="262"/>
      <c r="S92" s="263"/>
      <c r="T92" s="264"/>
      <c r="U92" s="262"/>
      <c r="V92" s="263"/>
      <c r="W92" s="272"/>
      <c r="X92" s="273"/>
      <c r="Y92" s="273"/>
      <c r="Z92" s="274"/>
    </row>
    <row r="93" spans="1:26" s="32" customFormat="1" ht="24" customHeight="1" x14ac:dyDescent="0.4">
      <c r="A93" s="71">
        <f>'Weekly Menus'!C9</f>
        <v>0</v>
      </c>
      <c r="B93" s="93"/>
      <c r="C93" s="113">
        <f>'K-8'!B66</f>
        <v>0</v>
      </c>
      <c r="D93" s="95"/>
      <c r="E93" s="96"/>
      <c r="F93" s="97"/>
      <c r="G93" s="73"/>
      <c r="H93" s="74">
        <f>'K-8'!E66+'K-8'!C66</f>
        <v>0</v>
      </c>
      <c r="I93" s="74">
        <f>'K-8'!G66+'K-8'!N66</f>
        <v>0</v>
      </c>
      <c r="J93" s="74">
        <f>'K-8'!I66</f>
        <v>0</v>
      </c>
      <c r="K93" s="74">
        <f>'K-8'!J66</f>
        <v>0</v>
      </c>
      <c r="L93" s="74">
        <f>'K-8'!K66</f>
        <v>0</v>
      </c>
      <c r="M93" s="135" t="str">
        <f>IF('K-8'!I118+'K-8'!J118+'K-8'!K118+'K-8'!M118&gt;=2,'K-8'!L66," ")</f>
        <v xml:space="preserve"> </v>
      </c>
      <c r="N93" s="74">
        <f>'K-8'!M66</f>
        <v>0</v>
      </c>
      <c r="O93" s="74"/>
      <c r="P93" s="75"/>
      <c r="Q93" s="262"/>
      <c r="R93" s="262"/>
      <c r="S93" s="263"/>
      <c r="T93" s="264"/>
      <c r="U93" s="262"/>
      <c r="V93" s="263"/>
      <c r="W93" s="272"/>
      <c r="X93" s="273"/>
      <c r="Y93" s="273"/>
      <c r="Z93" s="274"/>
    </row>
    <row r="94" spans="1:26" s="32" customFormat="1" ht="24" customHeight="1" x14ac:dyDescent="0.4">
      <c r="A94" s="71">
        <f>'Weekly Menus'!C10</f>
        <v>0</v>
      </c>
      <c r="B94" s="93"/>
      <c r="C94" s="113">
        <f>'K-8'!B67</f>
        <v>0</v>
      </c>
      <c r="D94" s="95"/>
      <c r="E94" s="96"/>
      <c r="F94" s="97"/>
      <c r="G94" s="73"/>
      <c r="H94" s="74">
        <f>'K-8'!E67+'K-8'!C67</f>
        <v>0</v>
      </c>
      <c r="I94" s="74">
        <f>'K-8'!G67+'K-8'!N67</f>
        <v>0</v>
      </c>
      <c r="J94" s="74">
        <f>'K-8'!I67</f>
        <v>0</v>
      </c>
      <c r="K94" s="74">
        <f>'K-8'!J67</f>
        <v>0</v>
      </c>
      <c r="L94" s="74">
        <f>'K-8'!K67</f>
        <v>0</v>
      </c>
      <c r="M94" s="135" t="str">
        <f>IF('K-8'!I118+'K-8'!J118+'K-8'!K118+'K-8'!M118&gt;=2,'K-8'!L67," ")</f>
        <v xml:space="preserve"> </v>
      </c>
      <c r="N94" s="74">
        <f>'K-8'!M67</f>
        <v>0</v>
      </c>
      <c r="O94" s="74"/>
      <c r="P94" s="75"/>
      <c r="Q94" s="262"/>
      <c r="R94" s="262"/>
      <c r="S94" s="263"/>
      <c r="T94" s="264"/>
      <c r="U94" s="262"/>
      <c r="V94" s="263"/>
      <c r="W94" s="272"/>
      <c r="X94" s="273"/>
      <c r="Y94" s="273"/>
      <c r="Z94" s="274"/>
    </row>
    <row r="95" spans="1:26" s="32" customFormat="1" ht="24" customHeight="1" x14ac:dyDescent="0.4">
      <c r="A95" s="71">
        <f>'Weekly Menus'!C11</f>
        <v>0</v>
      </c>
      <c r="B95" s="93"/>
      <c r="C95" s="113">
        <f>'K-8'!B68</f>
        <v>0</v>
      </c>
      <c r="D95" s="95"/>
      <c r="E95" s="96"/>
      <c r="F95" s="97"/>
      <c r="G95" s="73"/>
      <c r="H95" s="74">
        <f>'K-8'!E68+'K-8'!C68</f>
        <v>0</v>
      </c>
      <c r="I95" s="74">
        <f>'K-8'!G68+'K-8'!N68</f>
        <v>0</v>
      </c>
      <c r="J95" s="74">
        <f>'K-8'!I68</f>
        <v>0</v>
      </c>
      <c r="K95" s="74">
        <f>'K-8'!J68</f>
        <v>0</v>
      </c>
      <c r="L95" s="74">
        <f>'K-8'!K68</f>
        <v>0</v>
      </c>
      <c r="M95" s="135" t="str">
        <f>IF('K-8'!I118+'K-8'!J118+'K-8'!K118+'K-8'!M118&gt;=2,'K-8'!L68," ")</f>
        <v xml:space="preserve"> </v>
      </c>
      <c r="N95" s="74">
        <f>'K-8'!M68</f>
        <v>0</v>
      </c>
      <c r="O95" s="74"/>
      <c r="P95" s="75"/>
      <c r="Q95" s="262"/>
      <c r="R95" s="262"/>
      <c r="S95" s="263"/>
      <c r="T95" s="264"/>
      <c r="U95" s="262"/>
      <c r="V95" s="263"/>
      <c r="W95" s="272"/>
      <c r="X95" s="273"/>
      <c r="Y95" s="273"/>
      <c r="Z95" s="274"/>
    </row>
    <row r="96" spans="1:26" s="32" customFormat="1" ht="24" customHeight="1" x14ac:dyDescent="0.4">
      <c r="A96" s="71">
        <f>'Weekly Menus'!C12</f>
        <v>0</v>
      </c>
      <c r="B96" s="93"/>
      <c r="C96" s="113">
        <f>'K-8'!B69</f>
        <v>0</v>
      </c>
      <c r="D96" s="95"/>
      <c r="E96" s="96"/>
      <c r="F96" s="97"/>
      <c r="G96" s="73"/>
      <c r="H96" s="74">
        <f>'K-8'!E69+'K-8'!C69</f>
        <v>0</v>
      </c>
      <c r="I96" s="74">
        <f>'K-8'!G69+'K-8'!N69</f>
        <v>0</v>
      </c>
      <c r="J96" s="74">
        <f>'K-8'!I69</f>
        <v>0</v>
      </c>
      <c r="K96" s="74">
        <f>'K-8'!J69</f>
        <v>0</v>
      </c>
      <c r="L96" s="74">
        <f>'K-8'!K69</f>
        <v>0</v>
      </c>
      <c r="M96" s="135" t="str">
        <f>IF('K-8'!I118+'K-8'!J118+'K-8'!K118+'K-8'!M118&gt;=2,'K-8'!L69," ")</f>
        <v xml:space="preserve"> </v>
      </c>
      <c r="N96" s="74">
        <f>'K-8'!M69</f>
        <v>0</v>
      </c>
      <c r="O96" s="74"/>
      <c r="P96" s="75"/>
      <c r="Q96" s="262"/>
      <c r="R96" s="262"/>
      <c r="S96" s="263"/>
      <c r="T96" s="264"/>
      <c r="U96" s="262"/>
      <c r="V96" s="263"/>
      <c r="W96" s="272"/>
      <c r="X96" s="273"/>
      <c r="Y96" s="273"/>
      <c r="Z96" s="274"/>
    </row>
    <row r="97" spans="1:26" s="32" customFormat="1" ht="24" customHeight="1" x14ac:dyDescent="0.4">
      <c r="A97" s="71">
        <f>'Weekly Menus'!C13</f>
        <v>0</v>
      </c>
      <c r="B97" s="93"/>
      <c r="C97" s="113">
        <f>'K-8'!B70</f>
        <v>0</v>
      </c>
      <c r="D97" s="95"/>
      <c r="E97" s="96"/>
      <c r="F97" s="97"/>
      <c r="G97" s="73"/>
      <c r="H97" s="74">
        <f>'K-8'!E70+'K-8'!C70</f>
        <v>0</v>
      </c>
      <c r="I97" s="74">
        <f>'K-8'!G70+'K-8'!N70</f>
        <v>0</v>
      </c>
      <c r="J97" s="74">
        <f>'K-8'!I70</f>
        <v>0</v>
      </c>
      <c r="K97" s="74">
        <f>'K-8'!J70</f>
        <v>0</v>
      </c>
      <c r="L97" s="74">
        <f>'K-8'!K70</f>
        <v>0</v>
      </c>
      <c r="M97" s="135" t="str">
        <f>IF('K-8'!I118+'K-8'!J118+'K-8'!K118+'K-8'!M118&gt;=2,'K-8'!L70," ")</f>
        <v xml:space="preserve"> </v>
      </c>
      <c r="N97" s="74">
        <f>'K-8'!M70</f>
        <v>0</v>
      </c>
      <c r="O97" s="74"/>
      <c r="P97" s="75"/>
      <c r="Q97" s="262"/>
      <c r="R97" s="262"/>
      <c r="S97" s="263"/>
      <c r="T97" s="264"/>
      <c r="U97" s="262"/>
      <c r="V97" s="263"/>
      <c r="W97" s="272"/>
      <c r="X97" s="273"/>
      <c r="Y97" s="273"/>
      <c r="Z97" s="274"/>
    </row>
    <row r="98" spans="1:26" s="32" customFormat="1" ht="24" customHeight="1" x14ac:dyDescent="0.4">
      <c r="A98" s="71">
        <f>'Weekly Menus'!C14</f>
        <v>0</v>
      </c>
      <c r="B98" s="93"/>
      <c r="C98" s="113">
        <f>'K-8'!B71</f>
        <v>0</v>
      </c>
      <c r="D98" s="95"/>
      <c r="E98" s="96"/>
      <c r="F98" s="97"/>
      <c r="G98" s="73"/>
      <c r="H98" s="74">
        <f>'K-8'!E71+'K-8'!C71</f>
        <v>0</v>
      </c>
      <c r="I98" s="74">
        <f>'K-8'!G71+'K-8'!N71</f>
        <v>0</v>
      </c>
      <c r="J98" s="74">
        <f>'K-8'!I71</f>
        <v>0</v>
      </c>
      <c r="K98" s="74">
        <f>'K-8'!J71</f>
        <v>0</v>
      </c>
      <c r="L98" s="74">
        <f>'K-8'!K71</f>
        <v>0</v>
      </c>
      <c r="M98" s="135" t="str">
        <f>IF('K-8'!I118+'K-8'!J118+'K-8'!K118+'K-8'!M118&gt;=2,'K-8'!L71," ")</f>
        <v xml:space="preserve"> </v>
      </c>
      <c r="N98" s="74">
        <f>'K-8'!M71</f>
        <v>0</v>
      </c>
      <c r="O98" s="74"/>
      <c r="P98" s="75"/>
      <c r="Q98" s="262"/>
      <c r="R98" s="262"/>
      <c r="S98" s="263"/>
      <c r="T98" s="264"/>
      <c r="U98" s="262"/>
      <c r="V98" s="263"/>
      <c r="W98" s="272"/>
      <c r="X98" s="273"/>
      <c r="Y98" s="273"/>
      <c r="Z98" s="274"/>
    </row>
    <row r="99" spans="1:26" s="32" customFormat="1" ht="24" customHeight="1" x14ac:dyDescent="0.4">
      <c r="A99" s="71">
        <f>'Weekly Menus'!C15</f>
        <v>0</v>
      </c>
      <c r="B99" s="93"/>
      <c r="C99" s="113">
        <f>'K-8'!B72</f>
        <v>0</v>
      </c>
      <c r="D99" s="95"/>
      <c r="E99" s="96"/>
      <c r="F99" s="97"/>
      <c r="G99" s="73"/>
      <c r="H99" s="74">
        <f>'K-8'!E72+'K-8'!C72</f>
        <v>0</v>
      </c>
      <c r="I99" s="74">
        <f>'K-8'!G72+'K-8'!N72</f>
        <v>0</v>
      </c>
      <c r="J99" s="74">
        <f>'K-8'!I72</f>
        <v>0</v>
      </c>
      <c r="K99" s="74">
        <f>'K-8'!J72</f>
        <v>0</v>
      </c>
      <c r="L99" s="74">
        <f>'K-8'!K72</f>
        <v>0</v>
      </c>
      <c r="M99" s="135" t="str">
        <f>IF('K-8'!I118+'K-8'!J118+'K-8'!K118+'K-8'!M118&gt;=2,'K-8'!L72," ")</f>
        <v xml:space="preserve"> </v>
      </c>
      <c r="N99" s="74">
        <f>'K-8'!M72</f>
        <v>0</v>
      </c>
      <c r="O99" s="74"/>
      <c r="P99" s="75"/>
      <c r="Q99" s="262"/>
      <c r="R99" s="262"/>
      <c r="S99" s="263"/>
      <c r="T99" s="264"/>
      <c r="U99" s="262"/>
      <c r="V99" s="263"/>
      <c r="W99" s="272"/>
      <c r="X99" s="273"/>
      <c r="Y99" s="273"/>
      <c r="Z99" s="274"/>
    </row>
    <row r="100" spans="1:26" s="32" customFormat="1" ht="24" customHeight="1" x14ac:dyDescent="0.4">
      <c r="A100" s="71">
        <f>'Weekly Menus'!C16</f>
        <v>0</v>
      </c>
      <c r="B100" s="93"/>
      <c r="C100" s="113">
        <f>'K-8'!B73</f>
        <v>0</v>
      </c>
      <c r="D100" s="95"/>
      <c r="E100" s="96"/>
      <c r="F100" s="97"/>
      <c r="G100" s="73"/>
      <c r="H100" s="74">
        <f>'K-8'!E73+'K-8'!C73</f>
        <v>0</v>
      </c>
      <c r="I100" s="74">
        <f>'K-8'!G73+'K-8'!N73</f>
        <v>0</v>
      </c>
      <c r="J100" s="74">
        <f>'K-8'!I73</f>
        <v>0</v>
      </c>
      <c r="K100" s="74">
        <f>'K-8'!J73</f>
        <v>0</v>
      </c>
      <c r="L100" s="74">
        <f>'K-8'!K73</f>
        <v>0</v>
      </c>
      <c r="M100" s="135" t="str">
        <f>IF('K-8'!I118+'K-8'!J118+'K-8'!K118+'K-8'!M118&gt;=2,'K-8'!L73," ")</f>
        <v xml:space="preserve"> </v>
      </c>
      <c r="N100" s="74">
        <f>'K-8'!M73</f>
        <v>0</v>
      </c>
      <c r="O100" s="74"/>
      <c r="P100" s="75"/>
      <c r="Q100" s="262"/>
      <c r="R100" s="262"/>
      <c r="S100" s="263"/>
      <c r="T100" s="264"/>
      <c r="U100" s="262"/>
      <c r="V100" s="263"/>
      <c r="W100" s="272"/>
      <c r="X100" s="273"/>
      <c r="Y100" s="273"/>
      <c r="Z100" s="274"/>
    </row>
    <row r="101" spans="1:26" s="32" customFormat="1" ht="24" customHeight="1" x14ac:dyDescent="0.4">
      <c r="A101" s="71">
        <f>'Weekly Menus'!C17</f>
        <v>0</v>
      </c>
      <c r="B101" s="93"/>
      <c r="C101" s="113">
        <f>'K-8'!B74</f>
        <v>0</v>
      </c>
      <c r="D101" s="95"/>
      <c r="E101" s="96"/>
      <c r="F101" s="97"/>
      <c r="G101" s="73"/>
      <c r="H101" s="74">
        <f>'K-8'!E74+'K-8'!C74</f>
        <v>0</v>
      </c>
      <c r="I101" s="74">
        <f>'K-8'!G74+'K-8'!N74</f>
        <v>0</v>
      </c>
      <c r="J101" s="74">
        <f>'K-8'!I74</f>
        <v>0</v>
      </c>
      <c r="K101" s="74">
        <f>'K-8'!J74</f>
        <v>0</v>
      </c>
      <c r="L101" s="74">
        <f>'K-8'!K74</f>
        <v>0</v>
      </c>
      <c r="M101" s="135" t="str">
        <f>IF('K-8'!I118+'K-8'!J118+'K-8'!K118+'K-8'!M118&gt;=2,'K-8'!L74," ")</f>
        <v xml:space="preserve"> </v>
      </c>
      <c r="N101" s="74">
        <f>'K-8'!M74</f>
        <v>0</v>
      </c>
      <c r="O101" s="74"/>
      <c r="P101" s="75"/>
      <c r="Q101" s="262"/>
      <c r="R101" s="262"/>
      <c r="S101" s="263"/>
      <c r="T101" s="264"/>
      <c r="U101" s="262"/>
      <c r="V101" s="263"/>
      <c r="W101" s="265"/>
      <c r="X101" s="265"/>
      <c r="Y101" s="265"/>
      <c r="Z101" s="266"/>
    </row>
    <row r="102" spans="1:26" s="32" customFormat="1" ht="24" customHeight="1" x14ac:dyDescent="0.4">
      <c r="A102" s="71">
        <f>'Weekly Menus'!C18</f>
        <v>0</v>
      </c>
      <c r="B102" s="93"/>
      <c r="C102" s="113">
        <f>'K-8'!B75</f>
        <v>0</v>
      </c>
      <c r="D102" s="95"/>
      <c r="E102" s="96"/>
      <c r="F102" s="97"/>
      <c r="G102" s="73"/>
      <c r="H102" s="74">
        <f>'K-8'!E75+'K-8'!C75</f>
        <v>0</v>
      </c>
      <c r="I102" s="74">
        <f>'K-8'!G75+'K-8'!N75</f>
        <v>0</v>
      </c>
      <c r="J102" s="74">
        <f>'K-8'!I75</f>
        <v>0</v>
      </c>
      <c r="K102" s="74">
        <f>'K-8'!J75</f>
        <v>0</v>
      </c>
      <c r="L102" s="74">
        <f>'K-8'!K75</f>
        <v>0</v>
      </c>
      <c r="M102" s="135" t="str">
        <f>IF('K-8'!I118+'K-8'!J118+'K-8'!K118+'K-8'!M118&gt;=2,'K-8'!L75," ")</f>
        <v xml:space="preserve"> </v>
      </c>
      <c r="N102" s="74">
        <f>'K-8'!M75</f>
        <v>0</v>
      </c>
      <c r="O102" s="74"/>
      <c r="P102" s="75"/>
      <c r="Q102" s="262"/>
      <c r="R102" s="262"/>
      <c r="S102" s="263"/>
      <c r="T102" s="264"/>
      <c r="U102" s="262"/>
      <c r="V102" s="263"/>
      <c r="W102" s="265"/>
      <c r="X102" s="265"/>
      <c r="Y102" s="265"/>
      <c r="Z102" s="266"/>
    </row>
    <row r="103" spans="1:26" s="32" customFormat="1" ht="24" customHeight="1" x14ac:dyDescent="0.4">
      <c r="A103" s="71">
        <f>'Weekly Menus'!C19</f>
        <v>0</v>
      </c>
      <c r="B103" s="93"/>
      <c r="C103" s="113">
        <f>'K-8'!B76</f>
        <v>0</v>
      </c>
      <c r="D103" s="95"/>
      <c r="E103" s="96"/>
      <c r="F103" s="97"/>
      <c r="G103" s="73"/>
      <c r="H103" s="74">
        <f>'K-8'!E76+'K-8'!C76</f>
        <v>0</v>
      </c>
      <c r="I103" s="74">
        <f>'K-8'!G76+'K-8'!N76</f>
        <v>0</v>
      </c>
      <c r="J103" s="74">
        <f>'K-8'!I76</f>
        <v>0</v>
      </c>
      <c r="K103" s="74">
        <f>'K-8'!J76</f>
        <v>0</v>
      </c>
      <c r="L103" s="74">
        <f>'K-8'!K76</f>
        <v>0</v>
      </c>
      <c r="M103" s="135" t="str">
        <f>IF('K-8'!I118+'K-8'!J118+'K-8'!K118+'K-8'!M118&gt;=2,'K-8'!L76," ")</f>
        <v xml:space="preserve"> </v>
      </c>
      <c r="N103" s="74">
        <f>'K-8'!M76</f>
        <v>0</v>
      </c>
      <c r="O103" s="74"/>
      <c r="P103" s="75"/>
      <c r="Q103" s="262"/>
      <c r="R103" s="262"/>
      <c r="S103" s="263"/>
      <c r="T103" s="264"/>
      <c r="U103" s="262"/>
      <c r="V103" s="263"/>
      <c r="W103" s="265"/>
      <c r="X103" s="265"/>
      <c r="Y103" s="265"/>
      <c r="Z103" s="266"/>
    </row>
    <row r="104" spans="1:26" s="32" customFormat="1" ht="24" customHeight="1" x14ac:dyDescent="0.4">
      <c r="A104" s="71">
        <f>'Weekly Menus'!C20</f>
        <v>0</v>
      </c>
      <c r="B104" s="93"/>
      <c r="C104" s="113">
        <f>'K-8'!B77</f>
        <v>0</v>
      </c>
      <c r="D104" s="95"/>
      <c r="E104" s="96"/>
      <c r="F104" s="97"/>
      <c r="G104" s="73"/>
      <c r="H104" s="74">
        <f>'K-8'!E77+'K-8'!C77</f>
        <v>0</v>
      </c>
      <c r="I104" s="74">
        <f>'K-8'!G77+'K-8'!N77</f>
        <v>0</v>
      </c>
      <c r="J104" s="74">
        <f>'K-8'!I77</f>
        <v>0</v>
      </c>
      <c r="K104" s="74">
        <f>'K-8'!J77</f>
        <v>0</v>
      </c>
      <c r="L104" s="74">
        <f>'K-8'!K77</f>
        <v>0</v>
      </c>
      <c r="M104" s="135" t="str">
        <f>IF('K-8'!I118+'K-8'!J118+'K-8'!K118+'K-8'!M118&gt;=2,'K-8'!L77," ")</f>
        <v xml:space="preserve"> </v>
      </c>
      <c r="N104" s="74">
        <f>'K-8'!M77</f>
        <v>0</v>
      </c>
      <c r="O104" s="74"/>
      <c r="P104" s="75"/>
      <c r="Q104" s="262"/>
      <c r="R104" s="262"/>
      <c r="S104" s="263"/>
      <c r="T104" s="264"/>
      <c r="U104" s="262"/>
      <c r="V104" s="263"/>
      <c r="W104" s="265"/>
      <c r="X104" s="265"/>
      <c r="Y104" s="265"/>
      <c r="Z104" s="266"/>
    </row>
    <row r="105" spans="1:26" s="32" customFormat="1" ht="24" customHeight="1" x14ac:dyDescent="0.4">
      <c r="A105" s="71">
        <f>'Weekly Menus'!C21</f>
        <v>0</v>
      </c>
      <c r="B105" s="93"/>
      <c r="C105" s="113">
        <f>'K-8'!B78</f>
        <v>0</v>
      </c>
      <c r="D105" s="95"/>
      <c r="E105" s="96"/>
      <c r="F105" s="97"/>
      <c r="G105" s="73"/>
      <c r="H105" s="74">
        <f>'K-8'!E78+'K-8'!C78</f>
        <v>0</v>
      </c>
      <c r="I105" s="74">
        <f>'K-8'!G78+'K-8'!N78</f>
        <v>0</v>
      </c>
      <c r="J105" s="74">
        <f>'K-8'!I78</f>
        <v>0</v>
      </c>
      <c r="K105" s="74">
        <f>'K-8'!J78</f>
        <v>0</v>
      </c>
      <c r="L105" s="74">
        <f>'K-8'!K78</f>
        <v>0</v>
      </c>
      <c r="M105" s="135" t="str">
        <f>IF('K-8'!I118+'K-8'!J118+'K-8'!K118+'K-8'!M118&gt;=2,'K-8'!L78," ")</f>
        <v xml:space="preserve"> </v>
      </c>
      <c r="N105" s="74">
        <f>'K-8'!M78</f>
        <v>0</v>
      </c>
      <c r="O105" s="74"/>
      <c r="P105" s="75"/>
      <c r="Q105" s="262"/>
      <c r="R105" s="262"/>
      <c r="S105" s="263"/>
      <c r="T105" s="264"/>
      <c r="U105" s="262"/>
      <c r="V105" s="263"/>
      <c r="W105" s="265"/>
      <c r="X105" s="265"/>
      <c r="Y105" s="265"/>
      <c r="Z105" s="266"/>
    </row>
    <row r="106" spans="1:26" s="32" customFormat="1" ht="24" customHeight="1" x14ac:dyDescent="0.4">
      <c r="A106" s="71">
        <f>'Weekly Menus'!C22</f>
        <v>0</v>
      </c>
      <c r="B106" s="93"/>
      <c r="C106" s="113">
        <f>'K-8'!B79</f>
        <v>0</v>
      </c>
      <c r="D106" s="95"/>
      <c r="E106" s="96"/>
      <c r="F106" s="97"/>
      <c r="G106" s="73"/>
      <c r="H106" s="74">
        <f>'K-8'!E79+'K-8'!C79</f>
        <v>0</v>
      </c>
      <c r="I106" s="74">
        <f>'K-8'!G79+'K-8'!N79</f>
        <v>0</v>
      </c>
      <c r="J106" s="74">
        <f>'K-8'!I79</f>
        <v>0</v>
      </c>
      <c r="K106" s="74">
        <f>'K-8'!J79</f>
        <v>0</v>
      </c>
      <c r="L106" s="74">
        <f>'K-8'!K79</f>
        <v>0</v>
      </c>
      <c r="M106" s="135" t="str">
        <f>IF('K-8'!I118+'K-8'!J118+'K-8'!K118+'K-8'!M118&gt;=2,'K-8'!L79," ")</f>
        <v xml:space="preserve"> </v>
      </c>
      <c r="N106" s="74">
        <f>'K-8'!M79</f>
        <v>0</v>
      </c>
      <c r="O106" s="74"/>
      <c r="P106" s="75"/>
      <c r="Q106" s="262"/>
      <c r="R106" s="262"/>
      <c r="S106" s="263"/>
      <c r="T106" s="264"/>
      <c r="U106" s="262"/>
      <c r="V106" s="263"/>
      <c r="W106" s="265"/>
      <c r="X106" s="265"/>
      <c r="Y106" s="265"/>
      <c r="Z106" s="266"/>
    </row>
    <row r="107" spans="1:26" s="32" customFormat="1" ht="24" customHeight="1" x14ac:dyDescent="0.4">
      <c r="A107" s="71">
        <f>'Weekly Menus'!C23</f>
        <v>0</v>
      </c>
      <c r="B107" s="93"/>
      <c r="C107" s="113">
        <f>'K-8'!B80</f>
        <v>0</v>
      </c>
      <c r="D107" s="95"/>
      <c r="E107" s="96"/>
      <c r="F107" s="97"/>
      <c r="G107" s="73"/>
      <c r="H107" s="74">
        <f>'K-8'!E80+'K-8'!C80</f>
        <v>0</v>
      </c>
      <c r="I107" s="74">
        <f>'K-8'!G80+'K-8'!N80</f>
        <v>0</v>
      </c>
      <c r="J107" s="74">
        <f>'K-8'!I80</f>
        <v>0</v>
      </c>
      <c r="K107" s="74">
        <f>'K-8'!J80</f>
        <v>0</v>
      </c>
      <c r="L107" s="74">
        <f>'K-8'!K80</f>
        <v>0</v>
      </c>
      <c r="M107" s="135" t="str">
        <f>IF('K-8'!I118+'K-8'!J118+'K-8'!K118+'K-8'!M118&gt;=2,'K-8'!L80," ")</f>
        <v xml:space="preserve"> </v>
      </c>
      <c r="N107" s="74">
        <f>'K-8'!M80</f>
        <v>0</v>
      </c>
      <c r="O107" s="74"/>
      <c r="P107" s="75"/>
      <c r="Q107" s="262"/>
      <c r="R107" s="262"/>
      <c r="S107" s="263"/>
      <c r="T107" s="264"/>
      <c r="U107" s="262"/>
      <c r="V107" s="263"/>
      <c r="W107" s="265"/>
      <c r="X107" s="265"/>
      <c r="Y107" s="265"/>
      <c r="Z107" s="266"/>
    </row>
    <row r="108" spans="1:26" s="32" customFormat="1" ht="24" customHeight="1" x14ac:dyDescent="0.4">
      <c r="A108" s="71">
        <f>'Weekly Menus'!C24</f>
        <v>0</v>
      </c>
      <c r="B108" s="93"/>
      <c r="C108" s="113">
        <f>'K-8'!B81</f>
        <v>0</v>
      </c>
      <c r="D108" s="95"/>
      <c r="E108" s="96"/>
      <c r="F108" s="97"/>
      <c r="G108" s="73"/>
      <c r="H108" s="74">
        <f>'K-8'!E81+'K-8'!C81</f>
        <v>0</v>
      </c>
      <c r="I108" s="74">
        <f>'K-8'!G81+'K-8'!N81</f>
        <v>0</v>
      </c>
      <c r="J108" s="74">
        <f>'K-8'!I81</f>
        <v>0</v>
      </c>
      <c r="K108" s="74">
        <f>'K-8'!J81</f>
        <v>0</v>
      </c>
      <c r="L108" s="74">
        <f>'K-8'!K81</f>
        <v>0</v>
      </c>
      <c r="M108" s="135" t="str">
        <f>IF('K-8'!I118+'K-8'!J118+'K-8'!K118+'K-8'!M118&gt;=2,'K-8'!L81," ")</f>
        <v xml:space="preserve"> </v>
      </c>
      <c r="N108" s="74">
        <f>'K-8'!M81</f>
        <v>0</v>
      </c>
      <c r="O108" s="74"/>
      <c r="P108" s="75"/>
      <c r="Q108" s="262"/>
      <c r="R108" s="262"/>
      <c r="S108" s="263"/>
      <c r="T108" s="264"/>
      <c r="U108" s="262"/>
      <c r="V108" s="263"/>
      <c r="W108" s="265"/>
      <c r="X108" s="265"/>
      <c r="Y108" s="265"/>
      <c r="Z108" s="266"/>
    </row>
    <row r="109" spans="1:26" s="32" customFormat="1" ht="24" customHeight="1" x14ac:dyDescent="0.4">
      <c r="A109" s="71">
        <f>'Weekly Menus'!C25</f>
        <v>0</v>
      </c>
      <c r="B109" s="93"/>
      <c r="C109" s="113">
        <f>'K-8'!B82</f>
        <v>0</v>
      </c>
      <c r="D109" s="95"/>
      <c r="E109" s="96"/>
      <c r="F109" s="97"/>
      <c r="G109" s="73"/>
      <c r="H109" s="74">
        <f>'K-8'!E82+'K-8'!C82</f>
        <v>0</v>
      </c>
      <c r="I109" s="74">
        <f>'K-8'!G82+'K-8'!N82</f>
        <v>0</v>
      </c>
      <c r="J109" s="74">
        <f>'K-8'!I82</f>
        <v>0</v>
      </c>
      <c r="K109" s="74">
        <f>'K-8'!J82</f>
        <v>0</v>
      </c>
      <c r="L109" s="74">
        <f>'K-8'!K82</f>
        <v>0</v>
      </c>
      <c r="M109" s="135" t="str">
        <f>IF('K-8'!I118+'K-8'!J118+'K-8'!K118+'K-8'!M118&gt;=2,'K-8'!L82," ")</f>
        <v xml:space="preserve"> </v>
      </c>
      <c r="N109" s="74">
        <f>'K-8'!M82</f>
        <v>0</v>
      </c>
      <c r="O109" s="74"/>
      <c r="P109" s="75"/>
      <c r="Q109" s="262"/>
      <c r="R109" s="262"/>
      <c r="S109" s="263"/>
      <c r="T109" s="264"/>
      <c r="U109" s="262"/>
      <c r="V109" s="263"/>
      <c r="W109" s="265"/>
      <c r="X109" s="265"/>
      <c r="Y109" s="265"/>
      <c r="Z109" s="266"/>
    </row>
    <row r="110" spans="1:26" s="32" customFormat="1" ht="24" customHeight="1" thickBot="1" x14ac:dyDescent="0.45">
      <c r="A110" s="81">
        <f>'Weekly Menus'!C26</f>
        <v>0</v>
      </c>
      <c r="B110" s="94"/>
      <c r="C110" s="119">
        <f>'K-8'!B83</f>
        <v>0</v>
      </c>
      <c r="D110" s="98"/>
      <c r="E110" s="99"/>
      <c r="F110" s="100"/>
      <c r="G110" s="199"/>
      <c r="H110" s="200">
        <f>'K-8'!E83+'K-8'!C83</f>
        <v>0</v>
      </c>
      <c r="I110" s="200">
        <f>'K-8'!G83+'K-8'!N83</f>
        <v>0</v>
      </c>
      <c r="J110" s="200">
        <f>'K-8'!I83</f>
        <v>0</v>
      </c>
      <c r="K110" s="200">
        <f>'K-8'!J83</f>
        <v>0</v>
      </c>
      <c r="L110" s="200">
        <f>'K-8'!K83</f>
        <v>0</v>
      </c>
      <c r="M110" s="204" t="str">
        <f>IF('K-8'!I118+'K-8'!J118+'K-8'!K118+'K-8'!M118&gt;=2,'K-8'!L83," ")</f>
        <v xml:space="preserve"> </v>
      </c>
      <c r="N110" s="200">
        <f>'K-8'!M83</f>
        <v>0</v>
      </c>
      <c r="O110" s="200"/>
      <c r="P110" s="201"/>
      <c r="Q110" s="267"/>
      <c r="R110" s="267"/>
      <c r="S110" s="268"/>
      <c r="T110" s="269"/>
      <c r="U110" s="267"/>
      <c r="V110" s="268"/>
      <c r="W110" s="270"/>
      <c r="X110" s="270"/>
      <c r="Y110" s="270"/>
      <c r="Z110" s="271"/>
    </row>
    <row r="111" spans="1:26" s="32" customFormat="1" ht="24" customHeight="1" x14ac:dyDescent="0.4">
      <c r="A111" s="247" t="s">
        <v>44</v>
      </c>
      <c r="B111" s="248"/>
      <c r="C111" s="248"/>
      <c r="D111" s="248"/>
      <c r="E111" s="248"/>
      <c r="F111" s="248"/>
      <c r="G111" s="202">
        <f>FLOOR(SUM(G91:G110), 0.25)</f>
        <v>0</v>
      </c>
      <c r="H111" s="202">
        <f>FLOOR(SUM(H91:H110), 0.25)</f>
        <v>0</v>
      </c>
      <c r="I111" s="202">
        <f>FLOOR(SUM(I91:I110), 0.125)</f>
        <v>0</v>
      </c>
      <c r="J111" s="202">
        <f t="shared" ref="J111:P111" si="4">FLOOR(SUM(J91:J110), 0.125)</f>
        <v>0</v>
      </c>
      <c r="K111" s="202">
        <f t="shared" si="4"/>
        <v>0</v>
      </c>
      <c r="L111" s="202">
        <f t="shared" si="4"/>
        <v>0</v>
      </c>
      <c r="M111" s="202">
        <f t="shared" si="4"/>
        <v>0</v>
      </c>
      <c r="N111" s="202">
        <f t="shared" si="4"/>
        <v>0</v>
      </c>
      <c r="O111" s="202">
        <f t="shared" si="4"/>
        <v>0</v>
      </c>
      <c r="P111" s="203">
        <f t="shared" si="4"/>
        <v>0</v>
      </c>
      <c r="Q111" s="249" t="s">
        <v>48</v>
      </c>
      <c r="R111" s="250"/>
      <c r="S111" s="250"/>
      <c r="T111" s="250"/>
      <c r="U111" s="250"/>
      <c r="V111" s="250"/>
      <c r="W111" s="250"/>
      <c r="X111" s="250"/>
      <c r="Y111" s="250"/>
      <c r="Z111" s="251"/>
    </row>
    <row r="112" spans="1:26" s="32" customFormat="1" ht="24" customHeight="1" x14ac:dyDescent="0.4">
      <c r="A112" s="258" t="s">
        <v>43</v>
      </c>
      <c r="B112" s="259"/>
      <c r="C112" s="259"/>
      <c r="D112" s="259"/>
      <c r="E112" s="259"/>
      <c r="F112" s="259"/>
      <c r="G112" s="33"/>
      <c r="H112" s="33"/>
      <c r="I112" s="33"/>
      <c r="J112" s="33"/>
      <c r="K112" s="33"/>
      <c r="L112" s="33"/>
      <c r="M112" s="33"/>
      <c r="N112" s="33"/>
      <c r="O112" s="33"/>
      <c r="P112" s="118"/>
      <c r="Q112" s="252"/>
      <c r="R112" s="253"/>
      <c r="S112" s="253"/>
      <c r="T112" s="253"/>
      <c r="U112" s="253"/>
      <c r="V112" s="253"/>
      <c r="W112" s="253"/>
      <c r="X112" s="253"/>
      <c r="Y112" s="253"/>
      <c r="Z112" s="254"/>
    </row>
    <row r="113" spans="1:26" s="32" customFormat="1" ht="24" customHeight="1" thickBot="1" x14ac:dyDescent="0.45">
      <c r="A113" s="260" t="s">
        <v>54</v>
      </c>
      <c r="B113" s="261"/>
      <c r="C113" s="261"/>
      <c r="D113" s="261"/>
      <c r="E113" s="261"/>
      <c r="F113" s="261"/>
      <c r="G113" s="77">
        <f>SUM(G35,G73,G111)</f>
        <v>0</v>
      </c>
      <c r="H113" s="77">
        <f t="shared" ref="H113:P113" si="5">SUM(H35,H73,H111)</f>
        <v>0</v>
      </c>
      <c r="I113" s="77">
        <f t="shared" si="5"/>
        <v>0</v>
      </c>
      <c r="J113" s="77">
        <f t="shared" si="5"/>
        <v>0</v>
      </c>
      <c r="K113" s="77">
        <f t="shared" si="5"/>
        <v>0</v>
      </c>
      <c r="L113" s="77">
        <f t="shared" si="5"/>
        <v>0</v>
      </c>
      <c r="M113" s="77">
        <f t="shared" si="5"/>
        <v>0</v>
      </c>
      <c r="N113" s="77">
        <f t="shared" si="5"/>
        <v>0</v>
      </c>
      <c r="O113" s="77">
        <f t="shared" si="5"/>
        <v>0</v>
      </c>
      <c r="P113" s="78">
        <f t="shared" si="5"/>
        <v>0</v>
      </c>
      <c r="Q113" s="255"/>
      <c r="R113" s="256"/>
      <c r="S113" s="256"/>
      <c r="T113" s="256"/>
      <c r="U113" s="256"/>
      <c r="V113" s="256"/>
      <c r="W113" s="256"/>
      <c r="X113" s="256"/>
      <c r="Y113" s="256"/>
      <c r="Z113" s="257"/>
    </row>
    <row r="114" spans="1:26" s="32" customFormat="1" ht="15" customHeight="1" thickBot="1" x14ac:dyDescent="0.45">
      <c r="A114" s="86"/>
      <c r="B114" s="87"/>
      <c r="C114" s="87"/>
      <c r="D114" s="88"/>
      <c r="E114" s="88"/>
      <c r="F114" s="86"/>
      <c r="G114" s="86"/>
      <c r="H114" s="87"/>
      <c r="I114" s="88"/>
      <c r="J114" s="88"/>
      <c r="K114" s="88"/>
      <c r="L114" s="63"/>
      <c r="M114" s="85"/>
      <c r="N114" s="85"/>
      <c r="O114" s="85"/>
      <c r="P114" s="85"/>
      <c r="Q114" s="85"/>
      <c r="R114" s="85"/>
      <c r="S114" s="85"/>
      <c r="T114" s="85"/>
      <c r="U114" s="85"/>
      <c r="V114" s="85"/>
      <c r="W114" s="85"/>
      <c r="X114" s="85"/>
      <c r="Y114" s="85"/>
      <c r="Z114" s="85"/>
    </row>
    <row r="115" spans="1:26" s="32" customFormat="1" ht="24.75" customHeight="1" x14ac:dyDescent="0.4">
      <c r="A115" s="347" t="s">
        <v>75</v>
      </c>
      <c r="B115" s="348"/>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9"/>
    </row>
    <row r="116" spans="1:26" s="32" customFormat="1" ht="15" customHeight="1" x14ac:dyDescent="0.4">
      <c r="A116" s="45"/>
      <c r="B116" s="46"/>
      <c r="C116" s="46"/>
      <c r="D116" s="46"/>
      <c r="E116" s="46"/>
      <c r="F116" s="46"/>
      <c r="G116" s="46"/>
      <c r="H116" s="46"/>
      <c r="I116" s="46"/>
      <c r="J116" s="46"/>
      <c r="K116" s="46"/>
      <c r="L116" s="46"/>
      <c r="M116" s="46"/>
      <c r="N116" s="47"/>
      <c r="O116" s="47"/>
      <c r="P116" s="47"/>
      <c r="Q116" s="48"/>
      <c r="R116" s="48"/>
      <c r="S116" s="48"/>
      <c r="T116" s="48"/>
      <c r="U116" s="48"/>
      <c r="V116" s="48"/>
      <c r="W116" s="48"/>
      <c r="X116" s="48"/>
      <c r="Y116" s="48"/>
      <c r="Z116" s="49"/>
    </row>
    <row r="117" spans="1:26" s="32" customFormat="1" ht="15" customHeight="1" x14ac:dyDescent="0.4">
      <c r="A117" s="50" t="s">
        <v>52</v>
      </c>
      <c r="B117" s="90" t="s">
        <v>9</v>
      </c>
      <c r="C117" s="91"/>
      <c r="D117" s="92"/>
      <c r="E117" s="91"/>
      <c r="F117" s="52"/>
      <c r="G117" s="53"/>
      <c r="H117" s="53"/>
      <c r="I117" s="53"/>
      <c r="J117" s="53"/>
      <c r="K117" s="46"/>
      <c r="L117" s="46"/>
      <c r="M117" s="46"/>
      <c r="N117" s="47"/>
      <c r="O117" s="47"/>
      <c r="P117" s="47"/>
      <c r="Q117" s="53"/>
      <c r="R117" s="53"/>
      <c r="S117" s="53"/>
      <c r="T117" s="53"/>
      <c r="U117" s="53"/>
      <c r="V117" s="53"/>
      <c r="W117" s="53"/>
      <c r="X117" s="53"/>
      <c r="Y117" s="53"/>
      <c r="Z117" s="54"/>
    </row>
    <row r="118" spans="1:26" s="32" customFormat="1" ht="15" customHeight="1" x14ac:dyDescent="0.4">
      <c r="A118" s="50"/>
      <c r="B118" s="91"/>
      <c r="C118" s="91"/>
      <c r="D118" s="52"/>
      <c r="E118" s="52"/>
      <c r="F118" s="52"/>
      <c r="G118" s="52"/>
      <c r="H118" s="51"/>
      <c r="I118" s="52"/>
      <c r="J118" s="46"/>
      <c r="K118" s="46"/>
      <c r="L118" s="46"/>
      <c r="M118" s="46"/>
      <c r="N118" s="47"/>
      <c r="O118" s="47"/>
      <c r="P118" s="47"/>
      <c r="Q118" s="53"/>
      <c r="R118" s="53"/>
      <c r="S118" s="53"/>
      <c r="T118" s="53"/>
      <c r="U118" s="53"/>
      <c r="V118" s="53"/>
      <c r="W118" s="53"/>
      <c r="X118" s="53"/>
      <c r="Y118" s="53"/>
      <c r="Z118" s="54"/>
    </row>
    <row r="119" spans="1:26" s="32" customFormat="1" ht="15" customHeight="1" thickBot="1" x14ac:dyDescent="0.45">
      <c r="A119" s="50" t="s">
        <v>45</v>
      </c>
      <c r="B119" s="91"/>
      <c r="C119" s="91"/>
      <c r="D119" s="91"/>
      <c r="E119" s="52"/>
      <c r="F119" s="52"/>
      <c r="G119" s="52"/>
      <c r="H119" s="51"/>
      <c r="I119" s="52"/>
      <c r="J119" s="46"/>
      <c r="K119" s="46"/>
      <c r="L119" s="46"/>
      <c r="M119" s="46"/>
      <c r="N119" s="47"/>
      <c r="O119" s="47"/>
      <c r="P119" s="47"/>
      <c r="Q119" s="53"/>
      <c r="R119" s="53"/>
      <c r="S119" s="53"/>
      <c r="T119" s="53"/>
      <c r="U119" s="53"/>
      <c r="V119" s="53"/>
      <c r="W119" s="53"/>
      <c r="X119" s="53"/>
      <c r="Y119" s="53"/>
      <c r="Z119" s="54"/>
    </row>
    <row r="120" spans="1:26" s="32" customFormat="1" ht="15" customHeight="1" thickBot="1" x14ac:dyDescent="0.45">
      <c r="A120" s="50"/>
      <c r="B120" s="91"/>
      <c r="C120" s="91"/>
      <c r="D120" s="52"/>
      <c r="E120" s="350" t="s">
        <v>40</v>
      </c>
      <c r="F120" s="351"/>
      <c r="G120" s="351"/>
      <c r="H120" s="351"/>
      <c r="I120" s="351"/>
      <c r="J120" s="351"/>
      <c r="K120" s="351"/>
      <c r="L120" s="351"/>
      <c r="M120" s="352"/>
      <c r="N120" s="46"/>
      <c r="O120" s="46"/>
      <c r="P120" s="353" t="s">
        <v>42</v>
      </c>
      <c r="Q120" s="354"/>
      <c r="R120" s="354"/>
      <c r="S120" s="354"/>
      <c r="T120" s="354"/>
      <c r="U120" s="354"/>
      <c r="V120" s="354"/>
      <c r="W120" s="354"/>
      <c r="X120" s="355"/>
      <c r="Y120" s="53"/>
      <c r="Z120" s="54"/>
    </row>
    <row r="121" spans="1:26" s="32" customFormat="1" ht="15" customHeight="1" x14ac:dyDescent="0.45">
      <c r="A121" s="104" t="s">
        <v>46</v>
      </c>
      <c r="B121" s="105"/>
      <c r="C121" s="105"/>
      <c r="D121" s="107"/>
      <c r="E121" s="333"/>
      <c r="F121" s="334"/>
      <c r="G121" s="334"/>
      <c r="H121" s="282" t="s">
        <v>39</v>
      </c>
      <c r="I121" s="282"/>
      <c r="J121" s="337" t="s">
        <v>18</v>
      </c>
      <c r="K121" s="337"/>
      <c r="L121" s="337" t="s">
        <v>19</v>
      </c>
      <c r="M121" s="339"/>
      <c r="N121" s="56"/>
      <c r="O121" s="57"/>
      <c r="P121" s="341"/>
      <c r="Q121" s="342"/>
      <c r="R121" s="343"/>
      <c r="S121" s="328" t="s">
        <v>41</v>
      </c>
      <c r="T121" s="328"/>
      <c r="U121" s="328" t="s">
        <v>18</v>
      </c>
      <c r="V121" s="328"/>
      <c r="W121" s="328" t="s">
        <v>19</v>
      </c>
      <c r="X121" s="330"/>
      <c r="Y121" s="53"/>
      <c r="Z121" s="54"/>
    </row>
    <row r="122" spans="1:26" s="32" customFormat="1" ht="15" customHeight="1" x14ac:dyDescent="0.45">
      <c r="A122" s="104" t="s">
        <v>47</v>
      </c>
      <c r="B122" s="105"/>
      <c r="C122" s="105"/>
      <c r="D122" s="107"/>
      <c r="E122" s="335"/>
      <c r="F122" s="336"/>
      <c r="G122" s="336"/>
      <c r="H122" s="285"/>
      <c r="I122" s="285"/>
      <c r="J122" s="338"/>
      <c r="K122" s="338"/>
      <c r="L122" s="338"/>
      <c r="M122" s="340"/>
      <c r="N122" s="58"/>
      <c r="O122" s="58"/>
      <c r="P122" s="344"/>
      <c r="Q122" s="345"/>
      <c r="R122" s="346"/>
      <c r="S122" s="329"/>
      <c r="T122" s="329"/>
      <c r="U122" s="329"/>
      <c r="V122" s="329"/>
      <c r="W122" s="329"/>
      <c r="X122" s="331"/>
      <c r="Y122" s="53"/>
      <c r="Z122" s="54"/>
    </row>
    <row r="123" spans="1:26" s="32" customFormat="1" ht="15" customHeight="1" x14ac:dyDescent="0.4">
      <c r="A123" s="106"/>
      <c r="B123" s="91"/>
      <c r="C123" s="91"/>
      <c r="D123" s="91"/>
      <c r="E123" s="315" t="s">
        <v>36</v>
      </c>
      <c r="F123" s="316"/>
      <c r="G123" s="316"/>
      <c r="H123" s="332" t="s">
        <v>74</v>
      </c>
      <c r="I123" s="332"/>
      <c r="J123" s="319"/>
      <c r="K123" s="319"/>
      <c r="L123" s="320"/>
      <c r="M123" s="321"/>
      <c r="N123" s="58"/>
      <c r="O123" s="58"/>
      <c r="P123" s="322" t="s">
        <v>36</v>
      </c>
      <c r="Q123" s="323"/>
      <c r="R123" s="323"/>
      <c r="S123" s="332" t="s">
        <v>74</v>
      </c>
      <c r="T123" s="332"/>
      <c r="U123" s="302"/>
      <c r="V123" s="303"/>
      <c r="W123" s="302"/>
      <c r="X123" s="304"/>
      <c r="Y123" s="53"/>
      <c r="Z123" s="54"/>
    </row>
    <row r="124" spans="1:26" s="32" customFormat="1" ht="15" customHeight="1" x14ac:dyDescent="0.4">
      <c r="A124" s="108"/>
      <c r="B124" s="109"/>
      <c r="C124" s="109"/>
      <c r="D124" s="109"/>
      <c r="E124" s="315" t="s">
        <v>37</v>
      </c>
      <c r="F124" s="316"/>
      <c r="G124" s="316"/>
      <c r="H124" s="317"/>
      <c r="I124" s="317"/>
      <c r="J124" s="319"/>
      <c r="K124" s="319"/>
      <c r="L124" s="320"/>
      <c r="M124" s="321"/>
      <c r="N124" s="58"/>
      <c r="O124" s="58"/>
      <c r="P124" s="322" t="s">
        <v>37</v>
      </c>
      <c r="Q124" s="323"/>
      <c r="R124" s="323"/>
      <c r="S124" s="324"/>
      <c r="T124" s="325"/>
      <c r="U124" s="302"/>
      <c r="V124" s="303"/>
      <c r="W124" s="302"/>
      <c r="X124" s="304"/>
      <c r="Y124" s="53"/>
      <c r="Z124" s="54"/>
    </row>
    <row r="125" spans="1:26" s="32" customFormat="1" ht="15" customHeight="1" thickBot="1" x14ac:dyDescent="0.45">
      <c r="A125" s="108"/>
      <c r="B125" s="109"/>
      <c r="C125" s="109"/>
      <c r="D125" s="109"/>
      <c r="E125" s="305" t="s">
        <v>38</v>
      </c>
      <c r="F125" s="306"/>
      <c r="G125" s="306"/>
      <c r="H125" s="318"/>
      <c r="I125" s="318"/>
      <c r="J125" s="307"/>
      <c r="K125" s="307"/>
      <c r="L125" s="308"/>
      <c r="M125" s="309"/>
      <c r="N125" s="58"/>
      <c r="O125" s="58"/>
      <c r="P125" s="310" t="s">
        <v>38</v>
      </c>
      <c r="Q125" s="311"/>
      <c r="R125" s="311"/>
      <c r="S125" s="326"/>
      <c r="T125" s="327"/>
      <c r="U125" s="312"/>
      <c r="V125" s="313"/>
      <c r="W125" s="312"/>
      <c r="X125" s="314"/>
      <c r="Y125" s="53"/>
      <c r="Z125" s="54"/>
    </row>
    <row r="126" spans="1:26" s="32" customFormat="1" ht="15" customHeight="1" thickBot="1" x14ac:dyDescent="0.45">
      <c r="A126" s="110"/>
      <c r="B126" s="111"/>
      <c r="C126" s="111"/>
      <c r="D126" s="111"/>
      <c r="E126" s="61"/>
      <c r="F126" s="61"/>
      <c r="G126" s="61"/>
      <c r="H126" s="61"/>
      <c r="I126" s="61"/>
      <c r="J126" s="61"/>
      <c r="K126" s="61"/>
      <c r="L126" s="62"/>
      <c r="M126" s="62"/>
      <c r="N126" s="63"/>
      <c r="O126" s="63"/>
      <c r="P126" s="63"/>
      <c r="Q126" s="53"/>
      <c r="R126" s="53"/>
      <c r="S126" s="53"/>
      <c r="T126" s="53"/>
      <c r="U126" s="53"/>
      <c r="V126" s="53"/>
      <c r="W126" s="53"/>
      <c r="X126" s="53"/>
      <c r="Y126" s="53"/>
      <c r="Z126" s="54"/>
    </row>
    <row r="127" spans="1:26" s="32" customFormat="1" ht="15" customHeight="1" x14ac:dyDescent="0.4">
      <c r="A127" s="287" t="s">
        <v>55</v>
      </c>
      <c r="B127" s="289" t="s">
        <v>20</v>
      </c>
      <c r="C127" s="291" t="s">
        <v>30</v>
      </c>
      <c r="D127" s="293" t="s">
        <v>28</v>
      </c>
      <c r="E127" s="282"/>
      <c r="F127" s="294"/>
      <c r="G127" s="295" t="s">
        <v>31</v>
      </c>
      <c r="H127" s="296"/>
      <c r="I127" s="296"/>
      <c r="J127" s="296"/>
      <c r="K127" s="296"/>
      <c r="L127" s="296"/>
      <c r="M127" s="296"/>
      <c r="N127" s="296"/>
      <c r="O127" s="296"/>
      <c r="P127" s="297"/>
      <c r="Q127" s="298" t="s">
        <v>21</v>
      </c>
      <c r="R127" s="276"/>
      <c r="S127" s="299"/>
      <c r="T127" s="275" t="s">
        <v>22</v>
      </c>
      <c r="U127" s="276"/>
      <c r="V127" s="277"/>
      <c r="W127" s="281" t="s">
        <v>23</v>
      </c>
      <c r="X127" s="282"/>
      <c r="Y127" s="282"/>
      <c r="Z127" s="283"/>
    </row>
    <row r="128" spans="1:26" s="32" customFormat="1" ht="75" customHeight="1" x14ac:dyDescent="0.4">
      <c r="A128" s="288"/>
      <c r="B128" s="290"/>
      <c r="C128" s="292"/>
      <c r="D128" s="64" t="s">
        <v>24</v>
      </c>
      <c r="E128" s="65" t="s">
        <v>25</v>
      </c>
      <c r="F128" s="66" t="s">
        <v>26</v>
      </c>
      <c r="G128" s="67" t="s">
        <v>0</v>
      </c>
      <c r="H128" s="68" t="s">
        <v>1</v>
      </c>
      <c r="I128" s="68" t="s">
        <v>2</v>
      </c>
      <c r="J128" s="69" t="s">
        <v>32</v>
      </c>
      <c r="K128" s="69" t="s">
        <v>33</v>
      </c>
      <c r="L128" s="69" t="s">
        <v>3</v>
      </c>
      <c r="M128" s="69" t="s">
        <v>4</v>
      </c>
      <c r="N128" s="69" t="s">
        <v>5</v>
      </c>
      <c r="O128" s="69" t="s">
        <v>34</v>
      </c>
      <c r="P128" s="70" t="s">
        <v>35</v>
      </c>
      <c r="Q128" s="300"/>
      <c r="R128" s="279"/>
      <c r="S128" s="301"/>
      <c r="T128" s="278"/>
      <c r="U128" s="279"/>
      <c r="V128" s="280"/>
      <c r="W128" s="284"/>
      <c r="X128" s="285"/>
      <c r="Y128" s="285"/>
      <c r="Z128" s="286"/>
    </row>
    <row r="129" spans="1:26" s="32" customFormat="1" ht="24" customHeight="1" x14ac:dyDescent="0.4">
      <c r="A129" s="71">
        <f>'Weekly Menus'!D7</f>
        <v>0</v>
      </c>
      <c r="B129" s="93"/>
      <c r="C129" s="113">
        <f>'K-8'!B93</f>
        <v>0</v>
      </c>
      <c r="D129" s="95"/>
      <c r="E129" s="96"/>
      <c r="F129" s="97"/>
      <c r="G129" s="73"/>
      <c r="H129" s="74">
        <f>'K-8'!E93+'K-8'!C93</f>
        <v>0</v>
      </c>
      <c r="I129" s="74">
        <f>'K-8'!G93+'K-8'!N93</f>
        <v>0</v>
      </c>
      <c r="J129" s="74">
        <f>'K-8'!I93</f>
        <v>0</v>
      </c>
      <c r="K129" s="74">
        <f>'K-8'!J93</f>
        <v>0</v>
      </c>
      <c r="L129" s="74">
        <f>'K-8'!K93</f>
        <v>0</v>
      </c>
      <c r="M129" s="135" t="str">
        <f>IF('K-8'!I118+'K-8'!J118+'K-8'!K118+'K-8'!M118&gt;=2,'K-8'!L93," ")</f>
        <v xml:space="preserve"> </v>
      </c>
      <c r="N129" s="74">
        <f>'K-8'!M93</f>
        <v>0</v>
      </c>
      <c r="O129" s="74"/>
      <c r="P129" s="75"/>
      <c r="Q129" s="262"/>
      <c r="R129" s="262"/>
      <c r="S129" s="263"/>
      <c r="T129" s="264"/>
      <c r="U129" s="262"/>
      <c r="V129" s="263"/>
      <c r="W129" s="272"/>
      <c r="X129" s="273"/>
      <c r="Y129" s="273"/>
      <c r="Z129" s="274"/>
    </row>
    <row r="130" spans="1:26" s="32" customFormat="1" ht="24" customHeight="1" x14ac:dyDescent="0.4">
      <c r="A130" s="71">
        <f>'Weekly Menus'!D8</f>
        <v>0</v>
      </c>
      <c r="B130" s="93"/>
      <c r="C130" s="113">
        <f>'K-8'!B94</f>
        <v>0</v>
      </c>
      <c r="D130" s="95"/>
      <c r="E130" s="96"/>
      <c r="F130" s="97"/>
      <c r="G130" s="73"/>
      <c r="H130" s="74">
        <f>'K-8'!E94+'K-8'!C94</f>
        <v>0</v>
      </c>
      <c r="I130" s="74">
        <f>'K-8'!G94+'K-8'!N94</f>
        <v>0</v>
      </c>
      <c r="J130" s="74">
        <f>'K-8'!I94</f>
        <v>0</v>
      </c>
      <c r="K130" s="74">
        <f>'K-8'!J94</f>
        <v>0</v>
      </c>
      <c r="L130" s="74">
        <f>'K-8'!K94</f>
        <v>0</v>
      </c>
      <c r="M130" s="135" t="str">
        <f>IF('K-8'!I118+'K-8'!J118+'K-8'!K118+'K-8'!M118&gt;=2,'K-8'!L94," ")</f>
        <v xml:space="preserve"> </v>
      </c>
      <c r="N130" s="74">
        <f>'K-8'!M94</f>
        <v>0</v>
      </c>
      <c r="O130" s="74"/>
      <c r="P130" s="75"/>
      <c r="Q130" s="262"/>
      <c r="R130" s="262"/>
      <c r="S130" s="263"/>
      <c r="T130" s="264"/>
      <c r="U130" s="262"/>
      <c r="V130" s="263"/>
      <c r="W130" s="272"/>
      <c r="X130" s="273"/>
      <c r="Y130" s="273"/>
      <c r="Z130" s="274"/>
    </row>
    <row r="131" spans="1:26" s="32" customFormat="1" ht="24" customHeight="1" x14ac:dyDescent="0.4">
      <c r="A131" s="71">
        <f>'Weekly Menus'!D9</f>
        <v>0</v>
      </c>
      <c r="B131" s="93"/>
      <c r="C131" s="113">
        <f>'K-8'!B95</f>
        <v>0</v>
      </c>
      <c r="D131" s="95"/>
      <c r="E131" s="96"/>
      <c r="F131" s="97"/>
      <c r="G131" s="73"/>
      <c r="H131" s="74">
        <f>'K-8'!E95+'K-8'!C95</f>
        <v>0</v>
      </c>
      <c r="I131" s="74">
        <f>'K-8'!G95+'K-8'!N95</f>
        <v>0</v>
      </c>
      <c r="J131" s="74">
        <f>'K-8'!I95</f>
        <v>0</v>
      </c>
      <c r="K131" s="74">
        <f>'K-8'!J95</f>
        <v>0</v>
      </c>
      <c r="L131" s="74">
        <f>'K-8'!K95</f>
        <v>0</v>
      </c>
      <c r="M131" s="135" t="str">
        <f>IF('K-8'!I118+'K-8'!J118+'K-8'!K118+'K-8'!M118&gt;=2,'K-8'!L95," ")</f>
        <v xml:space="preserve"> </v>
      </c>
      <c r="N131" s="74">
        <f>'K-8'!M95</f>
        <v>0</v>
      </c>
      <c r="O131" s="74"/>
      <c r="P131" s="75"/>
      <c r="Q131" s="262"/>
      <c r="R131" s="262"/>
      <c r="S131" s="263"/>
      <c r="T131" s="264"/>
      <c r="U131" s="262"/>
      <c r="V131" s="263"/>
      <c r="W131" s="272"/>
      <c r="X131" s="273"/>
      <c r="Y131" s="273"/>
      <c r="Z131" s="274"/>
    </row>
    <row r="132" spans="1:26" s="32" customFormat="1" ht="24" customHeight="1" x14ac:dyDescent="0.4">
      <c r="A132" s="71">
        <f>'Weekly Menus'!D10</f>
        <v>0</v>
      </c>
      <c r="B132" s="93"/>
      <c r="C132" s="113">
        <f>'K-8'!B96</f>
        <v>0</v>
      </c>
      <c r="D132" s="95"/>
      <c r="E132" s="96"/>
      <c r="F132" s="97"/>
      <c r="G132" s="73"/>
      <c r="H132" s="74">
        <f>'K-8'!E96+'K-8'!C96</f>
        <v>0</v>
      </c>
      <c r="I132" s="74">
        <f>'K-8'!G96+'K-8'!N96</f>
        <v>0</v>
      </c>
      <c r="J132" s="74">
        <f>'K-8'!I96</f>
        <v>0</v>
      </c>
      <c r="K132" s="74">
        <f>'K-8'!J96</f>
        <v>0</v>
      </c>
      <c r="L132" s="74">
        <f>'K-8'!K96</f>
        <v>0</v>
      </c>
      <c r="M132" s="135" t="str">
        <f>IF('K-8'!I118+'K-8'!J118+'K-8'!K118+'K-8'!M118&gt;=2,'K-8'!L96," ")</f>
        <v xml:space="preserve"> </v>
      </c>
      <c r="N132" s="74">
        <f>'K-8'!M96</f>
        <v>0</v>
      </c>
      <c r="O132" s="74"/>
      <c r="P132" s="75"/>
      <c r="Q132" s="262"/>
      <c r="R132" s="262"/>
      <c r="S132" s="263"/>
      <c r="T132" s="264"/>
      <c r="U132" s="262"/>
      <c r="V132" s="263"/>
      <c r="W132" s="272"/>
      <c r="X132" s="273"/>
      <c r="Y132" s="273"/>
      <c r="Z132" s="274"/>
    </row>
    <row r="133" spans="1:26" s="32" customFormat="1" ht="24" customHeight="1" x14ac:dyDescent="0.4">
      <c r="A133" s="71">
        <f>'Weekly Menus'!D11</f>
        <v>0</v>
      </c>
      <c r="B133" s="93"/>
      <c r="C133" s="113">
        <f>'K-8'!B97</f>
        <v>0</v>
      </c>
      <c r="D133" s="95"/>
      <c r="E133" s="96"/>
      <c r="F133" s="97"/>
      <c r="G133" s="73"/>
      <c r="H133" s="74">
        <f>'K-8'!E97+'K-8'!C97</f>
        <v>0</v>
      </c>
      <c r="I133" s="74">
        <f>'K-8'!G97+'K-8'!N97</f>
        <v>0</v>
      </c>
      <c r="J133" s="74">
        <f>'K-8'!I97</f>
        <v>0</v>
      </c>
      <c r="K133" s="74">
        <f>'K-8'!J97</f>
        <v>0</v>
      </c>
      <c r="L133" s="74">
        <f>'K-8'!K97</f>
        <v>0</v>
      </c>
      <c r="M133" s="135" t="str">
        <f>IF('K-8'!I118+'K-8'!J118+'K-8'!K118+'K-8'!M118&gt;=2,'K-8'!L97," ")</f>
        <v xml:space="preserve"> </v>
      </c>
      <c r="N133" s="74">
        <f>'K-8'!M97</f>
        <v>0</v>
      </c>
      <c r="O133" s="74"/>
      <c r="P133" s="75"/>
      <c r="Q133" s="262"/>
      <c r="R133" s="262"/>
      <c r="S133" s="263"/>
      <c r="T133" s="264"/>
      <c r="U133" s="262"/>
      <c r="V133" s="263"/>
      <c r="W133" s="272"/>
      <c r="X133" s="273"/>
      <c r="Y133" s="273"/>
      <c r="Z133" s="274"/>
    </row>
    <row r="134" spans="1:26" s="32" customFormat="1" ht="24" customHeight="1" x14ac:dyDescent="0.4">
      <c r="A134" s="71">
        <f>'Weekly Menus'!D12</f>
        <v>0</v>
      </c>
      <c r="B134" s="93"/>
      <c r="C134" s="113">
        <f>'K-8'!B98</f>
        <v>0</v>
      </c>
      <c r="D134" s="95"/>
      <c r="E134" s="96"/>
      <c r="F134" s="97"/>
      <c r="G134" s="73"/>
      <c r="H134" s="74">
        <f>'K-8'!E98+'K-8'!C98</f>
        <v>0</v>
      </c>
      <c r="I134" s="74">
        <f>'K-8'!G98+'K-8'!N98</f>
        <v>0</v>
      </c>
      <c r="J134" s="74">
        <f>'K-8'!I98</f>
        <v>0</v>
      </c>
      <c r="K134" s="74">
        <f>'K-8'!J98</f>
        <v>0</v>
      </c>
      <c r="L134" s="74">
        <f>'K-8'!K98</f>
        <v>0</v>
      </c>
      <c r="M134" s="135" t="str">
        <f>IF('K-8'!I118+'K-8'!J118+'K-8'!K118+'K-8'!M118&gt;=2,'K-8'!L98," ")</f>
        <v xml:space="preserve"> </v>
      </c>
      <c r="N134" s="74">
        <f>'K-8'!M98</f>
        <v>0</v>
      </c>
      <c r="O134" s="74"/>
      <c r="P134" s="75"/>
      <c r="Q134" s="262"/>
      <c r="R134" s="262"/>
      <c r="S134" s="263"/>
      <c r="T134" s="264"/>
      <c r="U134" s="262"/>
      <c r="V134" s="263"/>
      <c r="W134" s="272"/>
      <c r="X134" s="273"/>
      <c r="Y134" s="273"/>
      <c r="Z134" s="274"/>
    </row>
    <row r="135" spans="1:26" s="32" customFormat="1" ht="24" customHeight="1" x14ac:dyDescent="0.4">
      <c r="A135" s="71">
        <f>'Weekly Menus'!D13</f>
        <v>0</v>
      </c>
      <c r="B135" s="93"/>
      <c r="C135" s="113">
        <f>'K-8'!B99</f>
        <v>0</v>
      </c>
      <c r="D135" s="95"/>
      <c r="E135" s="96"/>
      <c r="F135" s="97"/>
      <c r="G135" s="73"/>
      <c r="H135" s="74">
        <f>'K-8'!E99+'K-8'!C99</f>
        <v>0</v>
      </c>
      <c r="I135" s="74">
        <f>'K-8'!G99+'K-8'!N99</f>
        <v>0</v>
      </c>
      <c r="J135" s="74">
        <f>'K-8'!I99</f>
        <v>0</v>
      </c>
      <c r="K135" s="74">
        <f>'K-8'!J99</f>
        <v>0</v>
      </c>
      <c r="L135" s="74">
        <f>'K-8'!K99</f>
        <v>0</v>
      </c>
      <c r="M135" s="135" t="str">
        <f>IF('K-8'!I118+'K-8'!J118+'K-8'!K118+'K-8'!M118&gt;=2,'K-8'!L99," ")</f>
        <v xml:space="preserve"> </v>
      </c>
      <c r="N135" s="74">
        <f>'K-8'!M99</f>
        <v>0</v>
      </c>
      <c r="O135" s="74"/>
      <c r="P135" s="75"/>
      <c r="Q135" s="262"/>
      <c r="R135" s="262"/>
      <c r="S135" s="263"/>
      <c r="T135" s="264"/>
      <c r="U135" s="262"/>
      <c r="V135" s="263"/>
      <c r="W135" s="272"/>
      <c r="X135" s="273"/>
      <c r="Y135" s="273"/>
      <c r="Z135" s="274"/>
    </row>
    <row r="136" spans="1:26" s="32" customFormat="1" ht="24" customHeight="1" x14ac:dyDescent="0.4">
      <c r="A136" s="71">
        <f>'Weekly Menus'!D14</f>
        <v>0</v>
      </c>
      <c r="B136" s="93"/>
      <c r="C136" s="113">
        <f>'K-8'!B100</f>
        <v>0</v>
      </c>
      <c r="D136" s="95"/>
      <c r="E136" s="96"/>
      <c r="F136" s="97"/>
      <c r="G136" s="73"/>
      <c r="H136" s="74">
        <f>'K-8'!E100+'K-8'!C100</f>
        <v>0</v>
      </c>
      <c r="I136" s="74">
        <f>'K-8'!G100+'K-8'!N100</f>
        <v>0</v>
      </c>
      <c r="J136" s="74">
        <f>'K-8'!I100</f>
        <v>0</v>
      </c>
      <c r="K136" s="74">
        <f>'K-8'!J100</f>
        <v>0</v>
      </c>
      <c r="L136" s="74">
        <f>'K-8'!K100</f>
        <v>0</v>
      </c>
      <c r="M136" s="135" t="str">
        <f>IF('K-8'!I118+'K-8'!J118+'K-8'!K118+'K-8'!M118&gt;=2,'K-8'!L100," ")</f>
        <v xml:space="preserve"> </v>
      </c>
      <c r="N136" s="74">
        <f>'K-8'!M100</f>
        <v>0</v>
      </c>
      <c r="O136" s="74"/>
      <c r="P136" s="75"/>
      <c r="Q136" s="262"/>
      <c r="R136" s="262"/>
      <c r="S136" s="263"/>
      <c r="T136" s="264"/>
      <c r="U136" s="262"/>
      <c r="V136" s="263"/>
      <c r="W136" s="272"/>
      <c r="X136" s="273"/>
      <c r="Y136" s="273"/>
      <c r="Z136" s="274"/>
    </row>
    <row r="137" spans="1:26" s="32" customFormat="1" ht="24" customHeight="1" x14ac:dyDescent="0.4">
      <c r="A137" s="71">
        <f>'Weekly Menus'!D15</f>
        <v>0</v>
      </c>
      <c r="B137" s="93"/>
      <c r="C137" s="113">
        <f>'K-8'!B101</f>
        <v>0</v>
      </c>
      <c r="D137" s="95"/>
      <c r="E137" s="96"/>
      <c r="F137" s="97"/>
      <c r="G137" s="73"/>
      <c r="H137" s="74">
        <f>'K-8'!E101+'K-8'!C101</f>
        <v>0</v>
      </c>
      <c r="I137" s="74">
        <f>'K-8'!G101+'K-8'!N101</f>
        <v>0</v>
      </c>
      <c r="J137" s="74">
        <f>'K-8'!I101</f>
        <v>0</v>
      </c>
      <c r="K137" s="74">
        <f>'K-8'!J101</f>
        <v>0</v>
      </c>
      <c r="L137" s="74">
        <f>'K-8'!K101</f>
        <v>0</v>
      </c>
      <c r="M137" s="135" t="str">
        <f>IF('K-8'!I118+'K-8'!J118+'K-8'!K118+'K-8'!M118&gt;=2,'K-8'!L101," ")</f>
        <v xml:space="preserve"> </v>
      </c>
      <c r="N137" s="74">
        <f>'K-8'!M101</f>
        <v>0</v>
      </c>
      <c r="O137" s="74"/>
      <c r="P137" s="75"/>
      <c r="Q137" s="262"/>
      <c r="R137" s="262"/>
      <c r="S137" s="263"/>
      <c r="T137" s="264"/>
      <c r="U137" s="262"/>
      <c r="V137" s="263"/>
      <c r="W137" s="272"/>
      <c r="X137" s="273"/>
      <c r="Y137" s="273"/>
      <c r="Z137" s="274"/>
    </row>
    <row r="138" spans="1:26" s="32" customFormat="1" ht="24" customHeight="1" x14ac:dyDescent="0.4">
      <c r="A138" s="71">
        <f>'Weekly Menus'!D16</f>
        <v>0</v>
      </c>
      <c r="B138" s="93"/>
      <c r="C138" s="113">
        <f>'K-8'!B102</f>
        <v>0</v>
      </c>
      <c r="D138" s="95"/>
      <c r="E138" s="96"/>
      <c r="F138" s="97"/>
      <c r="G138" s="73"/>
      <c r="H138" s="74">
        <f>'K-8'!E102+'K-8'!C102</f>
        <v>0</v>
      </c>
      <c r="I138" s="74">
        <f>'K-8'!G102+'K-8'!N102</f>
        <v>0</v>
      </c>
      <c r="J138" s="74">
        <f>'K-8'!I102</f>
        <v>0</v>
      </c>
      <c r="K138" s="74">
        <f>'K-8'!J102</f>
        <v>0</v>
      </c>
      <c r="L138" s="74">
        <f>'K-8'!K102</f>
        <v>0</v>
      </c>
      <c r="M138" s="135" t="str">
        <f>IF('K-8'!I118+'K-8'!J118+'K-8'!K118+'K-8'!M118&gt;=2,'K-8'!L102," ")</f>
        <v xml:space="preserve"> </v>
      </c>
      <c r="N138" s="74">
        <f>'K-8'!M102</f>
        <v>0</v>
      </c>
      <c r="O138" s="74"/>
      <c r="P138" s="75"/>
      <c r="Q138" s="262"/>
      <c r="R138" s="262"/>
      <c r="S138" s="263"/>
      <c r="T138" s="264"/>
      <c r="U138" s="262"/>
      <c r="V138" s="263"/>
      <c r="W138" s="272"/>
      <c r="X138" s="273"/>
      <c r="Y138" s="273"/>
      <c r="Z138" s="274"/>
    </row>
    <row r="139" spans="1:26" s="32" customFormat="1" ht="24" customHeight="1" x14ac:dyDescent="0.4">
      <c r="A139" s="71">
        <f>'Weekly Menus'!D17</f>
        <v>0</v>
      </c>
      <c r="B139" s="93"/>
      <c r="C139" s="113">
        <f>'K-8'!B103</f>
        <v>0</v>
      </c>
      <c r="D139" s="95"/>
      <c r="E139" s="96"/>
      <c r="F139" s="97"/>
      <c r="G139" s="73"/>
      <c r="H139" s="74">
        <f>'K-8'!E103+'K-8'!C103</f>
        <v>0</v>
      </c>
      <c r="I139" s="74">
        <f>'K-8'!G103+'K-8'!N103</f>
        <v>0</v>
      </c>
      <c r="J139" s="74">
        <f>'K-8'!I103</f>
        <v>0</v>
      </c>
      <c r="K139" s="74">
        <f>'K-8'!J103</f>
        <v>0</v>
      </c>
      <c r="L139" s="74">
        <f>'K-8'!K103</f>
        <v>0</v>
      </c>
      <c r="M139" s="135" t="str">
        <f>IF('K-8'!I118+'K-8'!J118+'K-8'!K118+'K-8'!M118&gt;=2,'K-8'!L103," ")</f>
        <v xml:space="preserve"> </v>
      </c>
      <c r="N139" s="74">
        <f>'K-8'!M103</f>
        <v>0</v>
      </c>
      <c r="O139" s="74"/>
      <c r="P139" s="75"/>
      <c r="Q139" s="262"/>
      <c r="R139" s="262"/>
      <c r="S139" s="263"/>
      <c r="T139" s="264"/>
      <c r="U139" s="262"/>
      <c r="V139" s="263"/>
      <c r="W139" s="265"/>
      <c r="X139" s="265"/>
      <c r="Y139" s="265"/>
      <c r="Z139" s="266"/>
    </row>
    <row r="140" spans="1:26" s="32" customFormat="1" ht="24" customHeight="1" x14ac:dyDescent="0.4">
      <c r="A140" s="71">
        <f>'Weekly Menus'!D18</f>
        <v>0</v>
      </c>
      <c r="B140" s="93"/>
      <c r="C140" s="113">
        <f>'K-8'!B104</f>
        <v>0</v>
      </c>
      <c r="D140" s="95"/>
      <c r="E140" s="96"/>
      <c r="F140" s="97"/>
      <c r="G140" s="73"/>
      <c r="H140" s="74">
        <f>'K-8'!E104+'K-8'!C104</f>
        <v>0</v>
      </c>
      <c r="I140" s="74">
        <f>'K-8'!G104+'K-8'!N104</f>
        <v>0</v>
      </c>
      <c r="J140" s="74">
        <f>'K-8'!I104</f>
        <v>0</v>
      </c>
      <c r="K140" s="74">
        <f>'K-8'!J104</f>
        <v>0</v>
      </c>
      <c r="L140" s="74">
        <f>'K-8'!K104</f>
        <v>0</v>
      </c>
      <c r="M140" s="135" t="str">
        <f>IF('K-8'!I118+'K-8'!J118+'K-8'!K118+'K-8'!M118&gt;=2,'K-8'!L104," ")</f>
        <v xml:space="preserve"> </v>
      </c>
      <c r="N140" s="74">
        <f>'K-8'!M104</f>
        <v>0</v>
      </c>
      <c r="O140" s="74"/>
      <c r="P140" s="75"/>
      <c r="Q140" s="262"/>
      <c r="R140" s="262"/>
      <c r="S140" s="263"/>
      <c r="T140" s="264"/>
      <c r="U140" s="262"/>
      <c r="V140" s="263"/>
      <c r="W140" s="265"/>
      <c r="X140" s="265"/>
      <c r="Y140" s="265"/>
      <c r="Z140" s="266"/>
    </row>
    <row r="141" spans="1:26" s="32" customFormat="1" ht="24" customHeight="1" x14ac:dyDescent="0.4">
      <c r="A141" s="71">
        <f>'Weekly Menus'!D19</f>
        <v>0</v>
      </c>
      <c r="B141" s="93"/>
      <c r="C141" s="113">
        <f>'K-8'!B105</f>
        <v>0</v>
      </c>
      <c r="D141" s="95"/>
      <c r="E141" s="96"/>
      <c r="F141" s="97"/>
      <c r="G141" s="73"/>
      <c r="H141" s="74">
        <f>'K-8'!E105+'K-8'!C105</f>
        <v>0</v>
      </c>
      <c r="I141" s="74">
        <f>'K-8'!G105+'K-8'!N105</f>
        <v>0</v>
      </c>
      <c r="J141" s="74">
        <f>'K-8'!I105</f>
        <v>0</v>
      </c>
      <c r="K141" s="74">
        <f>'K-8'!J105</f>
        <v>0</v>
      </c>
      <c r="L141" s="74">
        <f>'K-8'!K105</f>
        <v>0</v>
      </c>
      <c r="M141" s="135" t="str">
        <f>IF('K-8'!I118+'K-8'!J118+'K-8'!K118+'K-8'!M118&gt;=2,'K-8'!L105," ")</f>
        <v xml:space="preserve"> </v>
      </c>
      <c r="N141" s="74">
        <f>'K-8'!M105</f>
        <v>0</v>
      </c>
      <c r="O141" s="74"/>
      <c r="P141" s="75"/>
      <c r="Q141" s="262"/>
      <c r="R141" s="262"/>
      <c r="S141" s="263"/>
      <c r="T141" s="264"/>
      <c r="U141" s="262"/>
      <c r="V141" s="263"/>
      <c r="W141" s="265"/>
      <c r="X141" s="265"/>
      <c r="Y141" s="265"/>
      <c r="Z141" s="266"/>
    </row>
    <row r="142" spans="1:26" s="32" customFormat="1" ht="24" customHeight="1" x14ac:dyDescent="0.4">
      <c r="A142" s="71">
        <f>'Weekly Menus'!D20</f>
        <v>0</v>
      </c>
      <c r="B142" s="93"/>
      <c r="C142" s="113">
        <f>'K-8'!B106</f>
        <v>0</v>
      </c>
      <c r="D142" s="95"/>
      <c r="E142" s="96"/>
      <c r="F142" s="97"/>
      <c r="G142" s="73"/>
      <c r="H142" s="74">
        <f>'K-8'!E106+'K-8'!C106</f>
        <v>0</v>
      </c>
      <c r="I142" s="74">
        <f>'K-8'!G106+'K-8'!N106</f>
        <v>0</v>
      </c>
      <c r="J142" s="74">
        <f>'K-8'!I106</f>
        <v>0</v>
      </c>
      <c r="K142" s="74">
        <f>'K-8'!J106</f>
        <v>0</v>
      </c>
      <c r="L142" s="74">
        <f>'K-8'!K106</f>
        <v>0</v>
      </c>
      <c r="M142" s="135" t="str">
        <f>IF('K-8'!I118+'K-8'!J118+'K-8'!K118+'K-8'!M118&gt;=2,'K-8'!L106," ")</f>
        <v xml:space="preserve"> </v>
      </c>
      <c r="N142" s="74">
        <f>'K-8'!M106</f>
        <v>0</v>
      </c>
      <c r="O142" s="74"/>
      <c r="P142" s="75"/>
      <c r="Q142" s="262"/>
      <c r="R142" s="262"/>
      <c r="S142" s="263"/>
      <c r="T142" s="264"/>
      <c r="U142" s="262"/>
      <c r="V142" s="263"/>
      <c r="W142" s="265"/>
      <c r="X142" s="265"/>
      <c r="Y142" s="265"/>
      <c r="Z142" s="266"/>
    </row>
    <row r="143" spans="1:26" s="32" customFormat="1" ht="24" customHeight="1" x14ac:dyDescent="0.4">
      <c r="A143" s="71">
        <f>'Weekly Menus'!D21</f>
        <v>0</v>
      </c>
      <c r="B143" s="93"/>
      <c r="C143" s="113">
        <f>'K-8'!B107</f>
        <v>0</v>
      </c>
      <c r="D143" s="95"/>
      <c r="E143" s="96"/>
      <c r="F143" s="97"/>
      <c r="G143" s="73"/>
      <c r="H143" s="74">
        <f>'K-8'!E107+'K-8'!C107</f>
        <v>0</v>
      </c>
      <c r="I143" s="74">
        <f>'K-8'!G107+'K-8'!N107</f>
        <v>0</v>
      </c>
      <c r="J143" s="74">
        <f>'K-8'!I107</f>
        <v>0</v>
      </c>
      <c r="K143" s="74">
        <f>'K-8'!J107</f>
        <v>0</v>
      </c>
      <c r="L143" s="74">
        <f>'K-8'!K107</f>
        <v>0</v>
      </c>
      <c r="M143" s="135" t="str">
        <f>IF('K-8'!I118+'K-8'!J118+'K-8'!K118+'K-8'!M118&gt;=2,'K-8'!L107," ")</f>
        <v xml:space="preserve"> </v>
      </c>
      <c r="N143" s="74">
        <f>'K-8'!M107</f>
        <v>0</v>
      </c>
      <c r="O143" s="74"/>
      <c r="P143" s="75"/>
      <c r="Q143" s="262"/>
      <c r="R143" s="262"/>
      <c r="S143" s="263"/>
      <c r="T143" s="264"/>
      <c r="U143" s="262"/>
      <c r="V143" s="263"/>
      <c r="W143" s="265"/>
      <c r="X143" s="265"/>
      <c r="Y143" s="265"/>
      <c r="Z143" s="266"/>
    </row>
    <row r="144" spans="1:26" s="32" customFormat="1" ht="24" customHeight="1" x14ac:dyDescent="0.4">
      <c r="A144" s="71">
        <f>'Weekly Menus'!D22</f>
        <v>0</v>
      </c>
      <c r="B144" s="93"/>
      <c r="C144" s="113">
        <f>'K-8'!B108</f>
        <v>0</v>
      </c>
      <c r="D144" s="95"/>
      <c r="E144" s="96"/>
      <c r="F144" s="97"/>
      <c r="G144" s="73"/>
      <c r="H144" s="74">
        <f>'K-8'!E108+'K-8'!C108</f>
        <v>0</v>
      </c>
      <c r="I144" s="74">
        <f>'K-8'!G108+'K-8'!N108</f>
        <v>0</v>
      </c>
      <c r="J144" s="74">
        <f>'K-8'!I108</f>
        <v>0</v>
      </c>
      <c r="K144" s="74">
        <f>'K-8'!J108</f>
        <v>0</v>
      </c>
      <c r="L144" s="74">
        <f>'K-8'!K108</f>
        <v>0</v>
      </c>
      <c r="M144" s="135" t="str">
        <f>IF('K-8'!I118+'K-8'!J118+'K-8'!K118+'K-8'!M118&gt;=2,'K-8'!L108," ")</f>
        <v xml:space="preserve"> </v>
      </c>
      <c r="N144" s="74">
        <f>'K-8'!M108</f>
        <v>0</v>
      </c>
      <c r="O144" s="74"/>
      <c r="P144" s="75"/>
      <c r="Q144" s="262"/>
      <c r="R144" s="262"/>
      <c r="S144" s="263"/>
      <c r="T144" s="264"/>
      <c r="U144" s="262"/>
      <c r="V144" s="263"/>
      <c r="W144" s="265"/>
      <c r="X144" s="265"/>
      <c r="Y144" s="265"/>
      <c r="Z144" s="266"/>
    </row>
    <row r="145" spans="1:26" s="32" customFormat="1" ht="24" customHeight="1" x14ac:dyDescent="0.4">
      <c r="A145" s="71">
        <f>'Weekly Menus'!D23</f>
        <v>0</v>
      </c>
      <c r="B145" s="93"/>
      <c r="C145" s="113">
        <f>'K-8'!B109</f>
        <v>0</v>
      </c>
      <c r="D145" s="95"/>
      <c r="E145" s="96"/>
      <c r="F145" s="97"/>
      <c r="G145" s="73"/>
      <c r="H145" s="74">
        <f>'K-8'!E109+'K-8'!C109</f>
        <v>0</v>
      </c>
      <c r="I145" s="74">
        <f>'K-8'!G109+'K-8'!N109</f>
        <v>0</v>
      </c>
      <c r="J145" s="74">
        <f>'K-8'!I109</f>
        <v>0</v>
      </c>
      <c r="K145" s="74">
        <f>'K-8'!J109</f>
        <v>0</v>
      </c>
      <c r="L145" s="74">
        <f>'K-8'!K109</f>
        <v>0</v>
      </c>
      <c r="M145" s="135" t="str">
        <f>IF('K-8'!I118+'K-8'!J118+'K-8'!K118+'K-8'!M118&gt;=2,'K-8'!L109," ")</f>
        <v xml:space="preserve"> </v>
      </c>
      <c r="N145" s="74">
        <f>'K-8'!M109</f>
        <v>0</v>
      </c>
      <c r="O145" s="74"/>
      <c r="P145" s="75"/>
      <c r="Q145" s="262"/>
      <c r="R145" s="262"/>
      <c r="S145" s="263"/>
      <c r="T145" s="264"/>
      <c r="U145" s="262"/>
      <c r="V145" s="263"/>
      <c r="W145" s="265"/>
      <c r="X145" s="265"/>
      <c r="Y145" s="265"/>
      <c r="Z145" s="266"/>
    </row>
    <row r="146" spans="1:26" s="32" customFormat="1" ht="24" customHeight="1" x14ac:dyDescent="0.4">
      <c r="A146" s="71">
        <f>'Weekly Menus'!D24</f>
        <v>0</v>
      </c>
      <c r="B146" s="93"/>
      <c r="C146" s="113">
        <f>'K-8'!B110</f>
        <v>0</v>
      </c>
      <c r="D146" s="95"/>
      <c r="E146" s="96"/>
      <c r="F146" s="97"/>
      <c r="G146" s="73"/>
      <c r="H146" s="74">
        <f>'K-8'!E110+'K-8'!C110</f>
        <v>0</v>
      </c>
      <c r="I146" s="74">
        <f>'K-8'!G110+'K-8'!N110</f>
        <v>0</v>
      </c>
      <c r="J146" s="74">
        <f>'K-8'!I110</f>
        <v>0</v>
      </c>
      <c r="K146" s="74">
        <f>'K-8'!J110</f>
        <v>0</v>
      </c>
      <c r="L146" s="74">
        <f>'K-8'!K110</f>
        <v>0</v>
      </c>
      <c r="M146" s="135" t="str">
        <f>IF('K-8'!I118+'K-8'!J118+'K-8'!K118+'K-8'!M118&gt;=2,'K-8'!L110," ")</f>
        <v xml:space="preserve"> </v>
      </c>
      <c r="N146" s="74">
        <f>'K-8'!M110</f>
        <v>0</v>
      </c>
      <c r="O146" s="74"/>
      <c r="P146" s="75"/>
      <c r="Q146" s="262"/>
      <c r="R146" s="262"/>
      <c r="S146" s="263"/>
      <c r="T146" s="264"/>
      <c r="U146" s="262"/>
      <c r="V146" s="263"/>
      <c r="W146" s="265"/>
      <c r="X146" s="265"/>
      <c r="Y146" s="265"/>
      <c r="Z146" s="266"/>
    </row>
    <row r="147" spans="1:26" s="32" customFormat="1" ht="24" customHeight="1" x14ac:dyDescent="0.4">
      <c r="A147" s="71">
        <f>'Weekly Menus'!D25</f>
        <v>0</v>
      </c>
      <c r="B147" s="93"/>
      <c r="C147" s="113">
        <f>'K-8'!B111</f>
        <v>0</v>
      </c>
      <c r="D147" s="95"/>
      <c r="E147" s="96"/>
      <c r="F147" s="97"/>
      <c r="G147" s="73"/>
      <c r="H147" s="74">
        <f>'K-8'!E111+'K-8'!C111</f>
        <v>0</v>
      </c>
      <c r="I147" s="74">
        <f>'K-8'!G111+'K-8'!N111</f>
        <v>0</v>
      </c>
      <c r="J147" s="74">
        <f>'K-8'!I111</f>
        <v>0</v>
      </c>
      <c r="K147" s="74">
        <f>'K-8'!J111</f>
        <v>0</v>
      </c>
      <c r="L147" s="74">
        <f>'K-8'!K111</f>
        <v>0</v>
      </c>
      <c r="M147" s="135" t="str">
        <f>IF('K-8'!I118+'K-8'!J118+'K-8'!K118+'K-8'!M118&gt;=2,'K-8'!L111," ")</f>
        <v xml:space="preserve"> </v>
      </c>
      <c r="N147" s="74">
        <f>'K-8'!M111</f>
        <v>0</v>
      </c>
      <c r="O147" s="74"/>
      <c r="P147" s="75"/>
      <c r="Q147" s="262"/>
      <c r="R147" s="262"/>
      <c r="S147" s="263"/>
      <c r="T147" s="264"/>
      <c r="U147" s="262"/>
      <c r="V147" s="263"/>
      <c r="W147" s="265"/>
      <c r="X147" s="265"/>
      <c r="Y147" s="265"/>
      <c r="Z147" s="266"/>
    </row>
    <row r="148" spans="1:26" s="32" customFormat="1" ht="24" customHeight="1" thickBot="1" x14ac:dyDescent="0.45">
      <c r="A148" s="81">
        <f>'Weekly Menus'!D26</f>
        <v>0</v>
      </c>
      <c r="B148" s="94"/>
      <c r="C148" s="119">
        <f>'K-8'!B112</f>
        <v>0</v>
      </c>
      <c r="D148" s="98"/>
      <c r="E148" s="99"/>
      <c r="F148" s="100"/>
      <c r="G148" s="199"/>
      <c r="H148" s="200">
        <f>'K-8'!E112+'K-8'!C112</f>
        <v>0</v>
      </c>
      <c r="I148" s="200">
        <f>'K-8'!G112+'K-8'!N112</f>
        <v>0</v>
      </c>
      <c r="J148" s="200">
        <f>'K-8'!I112</f>
        <v>0</v>
      </c>
      <c r="K148" s="200">
        <f>'K-8'!J112</f>
        <v>0</v>
      </c>
      <c r="L148" s="200">
        <f>'K-8'!K112</f>
        <v>0</v>
      </c>
      <c r="M148" s="204" t="str">
        <f>IF('K-8'!I118+'K-8'!J118+'K-8'!K118+'K-8'!M118&gt;=2,'K-8'!L112," ")</f>
        <v xml:space="preserve"> </v>
      </c>
      <c r="N148" s="200">
        <f>'K-8'!M112</f>
        <v>0</v>
      </c>
      <c r="O148" s="200"/>
      <c r="P148" s="201"/>
      <c r="Q148" s="267"/>
      <c r="R148" s="267"/>
      <c r="S148" s="268"/>
      <c r="T148" s="269"/>
      <c r="U148" s="267"/>
      <c r="V148" s="268"/>
      <c r="W148" s="270"/>
      <c r="X148" s="270"/>
      <c r="Y148" s="270"/>
      <c r="Z148" s="271"/>
    </row>
    <row r="149" spans="1:26" s="32" customFormat="1" ht="24" customHeight="1" x14ac:dyDescent="0.4">
      <c r="A149" s="247" t="s">
        <v>44</v>
      </c>
      <c r="B149" s="248"/>
      <c r="C149" s="248"/>
      <c r="D149" s="248"/>
      <c r="E149" s="248"/>
      <c r="F149" s="248"/>
      <c r="G149" s="202">
        <f>FLOOR(SUM(G129:G148), 0.25)</f>
        <v>0</v>
      </c>
      <c r="H149" s="202">
        <f>FLOOR(SUM(H129:H148), 0.25)</f>
        <v>0</v>
      </c>
      <c r="I149" s="202">
        <f>FLOOR(SUM(I129:I148), 0.125)</f>
        <v>0</v>
      </c>
      <c r="J149" s="202">
        <f t="shared" ref="J149:P149" si="6">FLOOR(SUM(J129:J148), 0.125)</f>
        <v>0</v>
      </c>
      <c r="K149" s="202">
        <f t="shared" si="6"/>
        <v>0</v>
      </c>
      <c r="L149" s="202">
        <f t="shared" si="6"/>
        <v>0</v>
      </c>
      <c r="M149" s="202">
        <f t="shared" si="6"/>
        <v>0</v>
      </c>
      <c r="N149" s="202">
        <f t="shared" si="6"/>
        <v>0</v>
      </c>
      <c r="O149" s="202">
        <f t="shared" si="6"/>
        <v>0</v>
      </c>
      <c r="P149" s="203">
        <f t="shared" si="6"/>
        <v>0</v>
      </c>
      <c r="Q149" s="249" t="s">
        <v>48</v>
      </c>
      <c r="R149" s="250"/>
      <c r="S149" s="250"/>
      <c r="T149" s="250"/>
      <c r="U149" s="250"/>
      <c r="V149" s="250"/>
      <c r="W149" s="250"/>
      <c r="X149" s="250"/>
      <c r="Y149" s="250"/>
      <c r="Z149" s="251"/>
    </row>
    <row r="150" spans="1:26" s="32" customFormat="1" ht="24" customHeight="1" x14ac:dyDescent="0.4">
      <c r="A150" s="258" t="s">
        <v>43</v>
      </c>
      <c r="B150" s="259"/>
      <c r="C150" s="259"/>
      <c r="D150" s="259"/>
      <c r="E150" s="259"/>
      <c r="F150" s="259"/>
      <c r="G150" s="33"/>
      <c r="H150" s="33"/>
      <c r="I150" s="33"/>
      <c r="J150" s="33"/>
      <c r="K150" s="33"/>
      <c r="L150" s="33"/>
      <c r="M150" s="33"/>
      <c r="N150" s="33"/>
      <c r="O150" s="33"/>
      <c r="P150" s="118"/>
      <c r="Q150" s="252"/>
      <c r="R150" s="253"/>
      <c r="S150" s="253"/>
      <c r="T150" s="253"/>
      <c r="U150" s="253"/>
      <c r="V150" s="253"/>
      <c r="W150" s="253"/>
      <c r="X150" s="253"/>
      <c r="Y150" s="253"/>
      <c r="Z150" s="254"/>
    </row>
    <row r="151" spans="1:26" s="32" customFormat="1" ht="24" customHeight="1" thickBot="1" x14ac:dyDescent="0.45">
      <c r="A151" s="260" t="s">
        <v>54</v>
      </c>
      <c r="B151" s="261"/>
      <c r="C151" s="261"/>
      <c r="D151" s="261"/>
      <c r="E151" s="261"/>
      <c r="F151" s="261"/>
      <c r="G151" s="77">
        <f>SUM(G35,G73,G111,G149)</f>
        <v>0</v>
      </c>
      <c r="H151" s="77">
        <f t="shared" ref="H151:P151" si="7">SUM(H35,H73,H111,H149)</f>
        <v>0</v>
      </c>
      <c r="I151" s="77">
        <f t="shared" si="7"/>
        <v>0</v>
      </c>
      <c r="J151" s="77">
        <f t="shared" si="7"/>
        <v>0</v>
      </c>
      <c r="K151" s="77">
        <f t="shared" si="7"/>
        <v>0</v>
      </c>
      <c r="L151" s="77">
        <f t="shared" si="7"/>
        <v>0</v>
      </c>
      <c r="M151" s="77">
        <f t="shared" si="7"/>
        <v>0</v>
      </c>
      <c r="N151" s="77">
        <f t="shared" si="7"/>
        <v>0</v>
      </c>
      <c r="O151" s="77">
        <f t="shared" si="7"/>
        <v>0</v>
      </c>
      <c r="P151" s="78">
        <f t="shared" si="7"/>
        <v>0</v>
      </c>
      <c r="Q151" s="255"/>
      <c r="R151" s="256"/>
      <c r="S151" s="256"/>
      <c r="T151" s="256"/>
      <c r="U151" s="256"/>
      <c r="V151" s="256"/>
      <c r="W151" s="256"/>
      <c r="X151" s="256"/>
      <c r="Y151" s="256"/>
      <c r="Z151" s="257"/>
    </row>
    <row r="152" spans="1:26" s="32" customFormat="1" ht="15" customHeight="1" x14ac:dyDescent="0.4">
      <c r="A152" s="89"/>
      <c r="B152" s="87"/>
      <c r="C152" s="87"/>
      <c r="D152" s="88"/>
      <c r="E152" s="88"/>
      <c r="F152" s="86"/>
      <c r="G152" s="86"/>
      <c r="H152" s="87"/>
      <c r="I152" s="88"/>
      <c r="J152" s="88"/>
      <c r="K152" s="88"/>
      <c r="L152" s="63"/>
      <c r="M152" s="85"/>
      <c r="N152" s="85"/>
      <c r="O152" s="85"/>
      <c r="P152" s="85"/>
      <c r="Q152" s="85"/>
      <c r="R152" s="85"/>
      <c r="S152" s="85"/>
      <c r="T152" s="85"/>
      <c r="U152" s="85"/>
      <c r="V152" s="85"/>
      <c r="W152" s="85"/>
      <c r="X152" s="85"/>
      <c r="Y152" s="85"/>
      <c r="Z152" s="85"/>
    </row>
  </sheetData>
  <sheetProtection password="D9A3" sheet="1" objects="1" scenarios="1" selectLockedCells="1"/>
  <mergeCells count="420">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Q147:S147"/>
    <mergeCell ref="T147:V147"/>
    <mergeCell ref="W147:Z147"/>
    <mergeCell ref="Q148:S148"/>
    <mergeCell ref="T148:V148"/>
    <mergeCell ref="W148:Z148"/>
  </mergeCells>
  <pageMargins left="0.25" right="0.25" top="0.25" bottom="0.2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152"/>
  <sheetViews>
    <sheetView showZeros="0" zoomScaleNormal="100" workbookViewId="0">
      <selection activeCell="D22" sqref="D22"/>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5" customHeight="1" x14ac:dyDescent="0.4">
      <c r="A1" s="358" t="s">
        <v>63</v>
      </c>
      <c r="B1" s="359"/>
      <c r="C1" s="359"/>
      <c r="D1" s="359"/>
      <c r="E1" s="359"/>
      <c r="F1" s="359"/>
      <c r="G1" s="359"/>
      <c r="H1" s="359"/>
      <c r="I1" s="359"/>
      <c r="J1" s="359"/>
      <c r="K1" s="359"/>
      <c r="L1" s="359"/>
      <c r="M1" s="359"/>
      <c r="N1" s="359"/>
      <c r="O1" s="359"/>
      <c r="P1" s="359"/>
      <c r="Q1" s="359"/>
      <c r="R1" s="359"/>
      <c r="S1" s="359"/>
      <c r="T1" s="359"/>
      <c r="U1" s="359"/>
      <c r="V1" s="359"/>
      <c r="W1" s="359"/>
      <c r="X1" s="359"/>
      <c r="Y1" s="359"/>
      <c r="Z1" s="360"/>
    </row>
    <row r="2" spans="1:26" s="13" customFormat="1" ht="15" customHeight="1" x14ac:dyDescent="0.4">
      <c r="A2" s="45"/>
      <c r="B2" s="46"/>
      <c r="C2" s="46"/>
      <c r="D2" s="46"/>
      <c r="E2" s="46"/>
      <c r="F2" s="46"/>
      <c r="G2" s="46"/>
      <c r="H2" s="46"/>
      <c r="I2" s="46"/>
      <c r="J2" s="46"/>
      <c r="K2" s="46"/>
      <c r="L2" s="46"/>
      <c r="M2" s="46"/>
      <c r="N2" s="47"/>
      <c r="O2" s="47"/>
      <c r="P2" s="47"/>
      <c r="Q2" s="48"/>
      <c r="R2" s="48"/>
      <c r="S2" s="48"/>
      <c r="T2" s="48"/>
      <c r="U2" s="48"/>
      <c r="V2" s="48"/>
      <c r="W2" s="48"/>
      <c r="X2" s="48"/>
      <c r="Y2" s="48"/>
      <c r="Z2" s="49"/>
    </row>
    <row r="3" spans="1:26" ht="15" customHeight="1" x14ac:dyDescent="0.4">
      <c r="A3" s="106" t="s">
        <v>49</v>
      </c>
      <c r="B3" s="90" t="s">
        <v>6</v>
      </c>
      <c r="C3" s="91"/>
      <c r="D3" s="92"/>
      <c r="E3" s="91"/>
      <c r="F3" s="52"/>
      <c r="G3" s="53"/>
      <c r="H3" s="53"/>
      <c r="I3" s="53"/>
      <c r="J3" s="53"/>
      <c r="K3" s="46"/>
      <c r="L3" s="46"/>
      <c r="M3" s="46"/>
      <c r="N3" s="47"/>
      <c r="O3" s="47"/>
      <c r="P3" s="47"/>
      <c r="Q3" s="53"/>
      <c r="R3" s="53"/>
      <c r="S3" s="53"/>
      <c r="T3" s="53"/>
      <c r="U3" s="53"/>
      <c r="V3" s="53"/>
      <c r="W3" s="53"/>
      <c r="X3" s="53"/>
      <c r="Y3" s="53"/>
      <c r="Z3" s="54"/>
    </row>
    <row r="4" spans="1:26" ht="15" customHeight="1" x14ac:dyDescent="0.4">
      <c r="A4" s="106"/>
      <c r="B4" s="91"/>
      <c r="C4" s="91"/>
      <c r="D4" s="91"/>
      <c r="E4" s="52"/>
      <c r="F4" s="52"/>
      <c r="G4" s="52"/>
      <c r="H4" s="51"/>
      <c r="I4" s="52"/>
      <c r="J4" s="46"/>
      <c r="K4" s="46"/>
      <c r="L4" s="46"/>
      <c r="M4" s="46"/>
      <c r="N4" s="47"/>
      <c r="O4" s="47"/>
      <c r="P4" s="47"/>
      <c r="Q4" s="53"/>
      <c r="R4" s="53"/>
      <c r="S4" s="53"/>
      <c r="T4" s="53"/>
      <c r="U4" s="53"/>
      <c r="V4" s="53"/>
      <c r="W4" s="53"/>
      <c r="X4" s="53"/>
      <c r="Y4" s="53"/>
      <c r="Z4" s="54"/>
    </row>
    <row r="5" spans="1:26" ht="15" customHeight="1" thickBot="1" x14ac:dyDescent="0.45">
      <c r="A5" s="106" t="s">
        <v>45</v>
      </c>
      <c r="B5" s="91"/>
      <c r="C5" s="91"/>
      <c r="D5" s="91"/>
      <c r="E5" s="91"/>
      <c r="F5" s="52"/>
      <c r="G5" s="52"/>
      <c r="H5" s="51"/>
      <c r="I5" s="52"/>
      <c r="J5" s="46"/>
      <c r="K5" s="46"/>
      <c r="L5" s="46"/>
      <c r="M5" s="46"/>
      <c r="N5" s="47"/>
      <c r="O5" s="47"/>
      <c r="P5" s="47"/>
      <c r="Q5" s="53"/>
      <c r="R5" s="53"/>
      <c r="S5" s="53"/>
      <c r="T5" s="53"/>
      <c r="U5" s="53"/>
      <c r="V5" s="53"/>
      <c r="W5" s="53"/>
      <c r="X5" s="53"/>
      <c r="Y5" s="53"/>
      <c r="Z5" s="54"/>
    </row>
    <row r="6" spans="1:26" ht="15" customHeight="1" thickBot="1" x14ac:dyDescent="0.45">
      <c r="A6" s="106"/>
      <c r="B6" s="91"/>
      <c r="C6" s="91"/>
      <c r="D6" s="91"/>
      <c r="E6" s="350" t="s">
        <v>40</v>
      </c>
      <c r="F6" s="351"/>
      <c r="G6" s="351"/>
      <c r="H6" s="351"/>
      <c r="I6" s="351"/>
      <c r="J6" s="351"/>
      <c r="K6" s="351"/>
      <c r="L6" s="351"/>
      <c r="M6" s="352"/>
      <c r="N6" s="46"/>
      <c r="O6" s="46"/>
      <c r="P6" s="353" t="s">
        <v>42</v>
      </c>
      <c r="Q6" s="354"/>
      <c r="R6" s="354"/>
      <c r="S6" s="354"/>
      <c r="T6" s="354"/>
      <c r="U6" s="354"/>
      <c r="V6" s="354"/>
      <c r="W6" s="354"/>
      <c r="X6" s="355"/>
      <c r="Y6" s="53"/>
      <c r="Z6" s="54"/>
    </row>
    <row r="7" spans="1:26" ht="15" customHeight="1" x14ac:dyDescent="0.45">
      <c r="A7" s="104" t="s">
        <v>53</v>
      </c>
      <c r="B7" s="105"/>
      <c r="C7" s="105"/>
      <c r="D7" s="107"/>
      <c r="E7" s="333"/>
      <c r="F7" s="334"/>
      <c r="G7" s="334"/>
      <c r="H7" s="282" t="s">
        <v>39</v>
      </c>
      <c r="I7" s="282"/>
      <c r="J7" s="337" t="s">
        <v>18</v>
      </c>
      <c r="K7" s="337"/>
      <c r="L7" s="337" t="s">
        <v>19</v>
      </c>
      <c r="M7" s="339"/>
      <c r="N7" s="56"/>
      <c r="O7" s="57"/>
      <c r="P7" s="341"/>
      <c r="Q7" s="342"/>
      <c r="R7" s="343"/>
      <c r="S7" s="328" t="s">
        <v>41</v>
      </c>
      <c r="T7" s="328"/>
      <c r="U7" s="328" t="s">
        <v>18</v>
      </c>
      <c r="V7" s="328"/>
      <c r="W7" s="328" t="s">
        <v>19</v>
      </c>
      <c r="X7" s="330"/>
      <c r="Y7" s="53"/>
      <c r="Z7" s="54"/>
    </row>
    <row r="8" spans="1:26" ht="15" customHeight="1" x14ac:dyDescent="0.45">
      <c r="A8" s="104" t="s">
        <v>56</v>
      </c>
      <c r="B8" s="105"/>
      <c r="C8" s="105"/>
      <c r="D8" s="107"/>
      <c r="E8" s="335"/>
      <c r="F8" s="336"/>
      <c r="G8" s="336"/>
      <c r="H8" s="285"/>
      <c r="I8" s="285"/>
      <c r="J8" s="338"/>
      <c r="K8" s="338"/>
      <c r="L8" s="338"/>
      <c r="M8" s="340"/>
      <c r="N8" s="58"/>
      <c r="O8" s="58"/>
      <c r="P8" s="344"/>
      <c r="Q8" s="345"/>
      <c r="R8" s="346"/>
      <c r="S8" s="329"/>
      <c r="T8" s="329"/>
      <c r="U8" s="329"/>
      <c r="V8" s="329"/>
      <c r="W8" s="329"/>
      <c r="X8" s="331"/>
      <c r="Y8" s="53"/>
      <c r="Z8" s="54"/>
    </row>
    <row r="9" spans="1:26" ht="15" customHeight="1" x14ac:dyDescent="0.4">
      <c r="A9" s="106"/>
      <c r="B9" s="91"/>
      <c r="C9" s="91"/>
      <c r="D9" s="91"/>
      <c r="E9" s="315" t="s">
        <v>36</v>
      </c>
      <c r="F9" s="316"/>
      <c r="G9" s="316"/>
      <c r="H9" s="332" t="s">
        <v>61</v>
      </c>
      <c r="I9" s="332"/>
      <c r="J9" s="319"/>
      <c r="K9" s="319"/>
      <c r="L9" s="320"/>
      <c r="M9" s="321"/>
      <c r="N9" s="58"/>
      <c r="O9" s="58"/>
      <c r="P9" s="322" t="s">
        <v>36</v>
      </c>
      <c r="Q9" s="323"/>
      <c r="R9" s="323"/>
      <c r="S9" s="356" t="s">
        <v>61</v>
      </c>
      <c r="T9" s="357"/>
      <c r="U9" s="302"/>
      <c r="V9" s="303"/>
      <c r="W9" s="302"/>
      <c r="X9" s="304"/>
      <c r="Y9" s="53"/>
      <c r="Z9" s="54"/>
    </row>
    <row r="10" spans="1:26" ht="15" customHeight="1" x14ac:dyDescent="0.4">
      <c r="A10" s="108"/>
      <c r="B10" s="109"/>
      <c r="C10" s="109"/>
      <c r="D10" s="109"/>
      <c r="E10" s="315" t="s">
        <v>37</v>
      </c>
      <c r="F10" s="316"/>
      <c r="G10" s="316"/>
      <c r="H10" s="317"/>
      <c r="I10" s="317"/>
      <c r="J10" s="319"/>
      <c r="K10" s="319"/>
      <c r="L10" s="320"/>
      <c r="M10" s="321"/>
      <c r="N10" s="58"/>
      <c r="O10" s="58"/>
      <c r="P10" s="322" t="s">
        <v>37</v>
      </c>
      <c r="Q10" s="323"/>
      <c r="R10" s="323"/>
      <c r="S10" s="324"/>
      <c r="T10" s="325"/>
      <c r="U10" s="302"/>
      <c r="V10" s="303"/>
      <c r="W10" s="302"/>
      <c r="X10" s="304"/>
      <c r="Y10" s="53"/>
      <c r="Z10" s="54"/>
    </row>
    <row r="11" spans="1:26" ht="15" customHeight="1" thickBot="1" x14ac:dyDescent="0.45">
      <c r="A11" s="108"/>
      <c r="B11" s="109"/>
      <c r="C11" s="109"/>
      <c r="D11" s="109"/>
      <c r="E11" s="305" t="s">
        <v>38</v>
      </c>
      <c r="F11" s="306"/>
      <c r="G11" s="306"/>
      <c r="H11" s="318"/>
      <c r="I11" s="318"/>
      <c r="J11" s="307"/>
      <c r="K11" s="307"/>
      <c r="L11" s="308"/>
      <c r="M11" s="309"/>
      <c r="N11" s="58"/>
      <c r="O11" s="58"/>
      <c r="P11" s="310" t="s">
        <v>38</v>
      </c>
      <c r="Q11" s="311"/>
      <c r="R11" s="311"/>
      <c r="S11" s="326"/>
      <c r="T11" s="327"/>
      <c r="U11" s="312"/>
      <c r="V11" s="313"/>
      <c r="W11" s="312"/>
      <c r="X11" s="314"/>
      <c r="Y11" s="53"/>
      <c r="Z11" s="54"/>
    </row>
    <row r="12" spans="1:26" ht="15" customHeight="1" thickBot="1" x14ac:dyDescent="0.45">
      <c r="A12" s="60"/>
      <c r="B12" s="61"/>
      <c r="C12" s="61"/>
      <c r="D12" s="61"/>
      <c r="E12" s="61"/>
      <c r="F12" s="61"/>
      <c r="G12" s="61"/>
      <c r="H12" s="61"/>
      <c r="I12" s="61"/>
      <c r="J12" s="61"/>
      <c r="K12" s="61"/>
      <c r="L12" s="62"/>
      <c r="M12" s="62"/>
      <c r="N12" s="63"/>
      <c r="O12" s="63"/>
      <c r="P12" s="63"/>
      <c r="Q12" s="53"/>
      <c r="R12" s="53"/>
      <c r="S12" s="53"/>
      <c r="T12" s="53"/>
      <c r="U12" s="53"/>
      <c r="V12" s="53"/>
      <c r="W12" s="53"/>
      <c r="X12" s="53"/>
      <c r="Y12" s="53"/>
      <c r="Z12" s="54"/>
    </row>
    <row r="13" spans="1:26" ht="15" customHeight="1" x14ac:dyDescent="0.4">
      <c r="A13" s="287" t="s">
        <v>55</v>
      </c>
      <c r="B13" s="289" t="s">
        <v>20</v>
      </c>
      <c r="C13" s="291" t="s">
        <v>30</v>
      </c>
      <c r="D13" s="293" t="s">
        <v>28</v>
      </c>
      <c r="E13" s="282"/>
      <c r="F13" s="294"/>
      <c r="G13" s="295" t="s">
        <v>31</v>
      </c>
      <c r="H13" s="296"/>
      <c r="I13" s="296"/>
      <c r="J13" s="296"/>
      <c r="K13" s="296"/>
      <c r="L13" s="296"/>
      <c r="M13" s="296"/>
      <c r="N13" s="296"/>
      <c r="O13" s="296"/>
      <c r="P13" s="297"/>
      <c r="Q13" s="298" t="s">
        <v>21</v>
      </c>
      <c r="R13" s="276"/>
      <c r="S13" s="299"/>
      <c r="T13" s="275" t="s">
        <v>22</v>
      </c>
      <c r="U13" s="276"/>
      <c r="V13" s="277"/>
      <c r="W13" s="281" t="s">
        <v>23</v>
      </c>
      <c r="X13" s="282"/>
      <c r="Y13" s="282"/>
      <c r="Z13" s="283"/>
    </row>
    <row r="14" spans="1:26" ht="75" customHeight="1" x14ac:dyDescent="0.4">
      <c r="A14" s="288"/>
      <c r="B14" s="290"/>
      <c r="C14" s="292"/>
      <c r="D14" s="64" t="s">
        <v>24</v>
      </c>
      <c r="E14" s="65" t="s">
        <v>25</v>
      </c>
      <c r="F14" s="66" t="s">
        <v>26</v>
      </c>
      <c r="G14" s="67" t="s">
        <v>0</v>
      </c>
      <c r="H14" s="68" t="s">
        <v>1</v>
      </c>
      <c r="I14" s="68" t="s">
        <v>2</v>
      </c>
      <c r="J14" s="69" t="s">
        <v>32</v>
      </c>
      <c r="K14" s="69" t="s">
        <v>33</v>
      </c>
      <c r="L14" s="69" t="s">
        <v>3</v>
      </c>
      <c r="M14" s="69" t="s">
        <v>4</v>
      </c>
      <c r="N14" s="69" t="s">
        <v>5</v>
      </c>
      <c r="O14" s="69" t="s">
        <v>34</v>
      </c>
      <c r="P14" s="70" t="s">
        <v>35</v>
      </c>
      <c r="Q14" s="300"/>
      <c r="R14" s="279"/>
      <c r="S14" s="301"/>
      <c r="T14" s="278"/>
      <c r="U14" s="279"/>
      <c r="V14" s="280"/>
      <c r="W14" s="284"/>
      <c r="X14" s="285"/>
      <c r="Y14" s="285"/>
      <c r="Z14" s="286"/>
    </row>
    <row r="15" spans="1:26" ht="24" customHeight="1" x14ac:dyDescent="0.4">
      <c r="A15" s="71">
        <f>'Weekly Menus'!A7</f>
        <v>0</v>
      </c>
      <c r="B15" s="93"/>
      <c r="C15" s="72">
        <f>'K-12'!B6</f>
        <v>0</v>
      </c>
      <c r="D15" s="95"/>
      <c r="E15" s="96"/>
      <c r="F15" s="97"/>
      <c r="G15" s="73"/>
      <c r="H15" s="74">
        <f>'K-12'!E6+'K-12'!C6</f>
        <v>0</v>
      </c>
      <c r="I15" s="74">
        <f>'K-12'!G6+'K-12'!N6</f>
        <v>0</v>
      </c>
      <c r="J15" s="74">
        <f>'K-12'!I6</f>
        <v>0</v>
      </c>
      <c r="K15" s="74">
        <f>'K-12'!J6</f>
        <v>0</v>
      </c>
      <c r="L15" s="74">
        <f>'K-12'!K6</f>
        <v>0</v>
      </c>
      <c r="M15" s="74" t="str">
        <f>IF('K-12'!I118+'K-12'!J118+'K-12'!K118+'K-12'!M118&gt;=2,'K-12'!L6," ")</f>
        <v xml:space="preserve"> </v>
      </c>
      <c r="N15" s="74">
        <f>'K-12'!M6</f>
        <v>0</v>
      </c>
      <c r="O15" s="74"/>
      <c r="P15" s="75"/>
      <c r="Q15" s="262"/>
      <c r="R15" s="262"/>
      <c r="S15" s="263"/>
      <c r="T15" s="264"/>
      <c r="U15" s="262"/>
      <c r="V15" s="263"/>
      <c r="W15" s="272"/>
      <c r="X15" s="273"/>
      <c r="Y15" s="273"/>
      <c r="Z15" s="274"/>
    </row>
    <row r="16" spans="1:26" ht="24" customHeight="1" x14ac:dyDescent="0.4">
      <c r="A16" s="71">
        <f>'Weekly Menus'!A8</f>
        <v>0</v>
      </c>
      <c r="B16" s="93"/>
      <c r="C16" s="72">
        <f>'K-12'!B7</f>
        <v>0</v>
      </c>
      <c r="D16" s="95"/>
      <c r="E16" s="96"/>
      <c r="F16" s="97"/>
      <c r="G16" s="73"/>
      <c r="H16" s="74">
        <f>'K-12'!E7+'K-12'!C7</f>
        <v>0</v>
      </c>
      <c r="I16" s="74">
        <f>'K-12'!G7+'K-12'!N7</f>
        <v>0</v>
      </c>
      <c r="J16" s="74">
        <f>'K-12'!I7</f>
        <v>0</v>
      </c>
      <c r="K16" s="74">
        <f>'K-12'!J7</f>
        <v>0</v>
      </c>
      <c r="L16" s="74">
        <f>'K-12'!K7</f>
        <v>0</v>
      </c>
      <c r="M16" s="141" t="str">
        <f>IF('K-12'!I118+'K-12'!J118+'K-12'!K118+'K-12'!M118&gt;=2,'K-12'!L7," ")</f>
        <v xml:space="preserve"> </v>
      </c>
      <c r="N16" s="74">
        <f>'K-12'!M7</f>
        <v>0</v>
      </c>
      <c r="O16" s="74"/>
      <c r="P16" s="75"/>
      <c r="Q16" s="262"/>
      <c r="R16" s="262"/>
      <c r="S16" s="263"/>
      <c r="T16" s="264"/>
      <c r="U16" s="262"/>
      <c r="V16" s="263"/>
      <c r="W16" s="272"/>
      <c r="X16" s="273"/>
      <c r="Y16" s="273"/>
      <c r="Z16" s="274"/>
    </row>
    <row r="17" spans="1:26" ht="24" customHeight="1" x14ac:dyDescent="0.4">
      <c r="A17" s="71">
        <f>'Weekly Menus'!A9</f>
        <v>0</v>
      </c>
      <c r="B17" s="93"/>
      <c r="C17" s="72">
        <f>'K-12'!B8</f>
        <v>0</v>
      </c>
      <c r="D17" s="95"/>
      <c r="E17" s="96"/>
      <c r="F17" s="97"/>
      <c r="G17" s="73"/>
      <c r="H17" s="74">
        <f>'K-12'!E8+'K-12'!C8</f>
        <v>0</v>
      </c>
      <c r="I17" s="74">
        <f>'K-12'!G8+'K-12'!N8</f>
        <v>0</v>
      </c>
      <c r="J17" s="74">
        <f>'K-12'!I8</f>
        <v>0</v>
      </c>
      <c r="K17" s="74">
        <f>'K-12'!J8</f>
        <v>0</v>
      </c>
      <c r="L17" s="74">
        <f>'K-12'!K8</f>
        <v>0</v>
      </c>
      <c r="M17" s="141" t="str">
        <f>IF('K-12'!I118+'K-12'!J118+'K-12'!K118+'K-12'!M118&gt;=2,'K-12'!L8," ")</f>
        <v xml:space="preserve"> </v>
      </c>
      <c r="N17" s="74">
        <f>'K-12'!M8</f>
        <v>0</v>
      </c>
      <c r="O17" s="74"/>
      <c r="P17" s="75"/>
      <c r="Q17" s="262"/>
      <c r="R17" s="262"/>
      <c r="S17" s="263"/>
      <c r="T17" s="264"/>
      <c r="U17" s="262"/>
      <c r="V17" s="263"/>
      <c r="W17" s="272"/>
      <c r="X17" s="273"/>
      <c r="Y17" s="273"/>
      <c r="Z17" s="274"/>
    </row>
    <row r="18" spans="1:26" ht="24" customHeight="1" x14ac:dyDescent="0.4">
      <c r="A18" s="71">
        <f>'Weekly Menus'!A10</f>
        <v>0</v>
      </c>
      <c r="B18" s="93"/>
      <c r="C18" s="72">
        <f>'K-12'!B9</f>
        <v>0</v>
      </c>
      <c r="D18" s="95"/>
      <c r="E18" s="96"/>
      <c r="F18" s="97"/>
      <c r="G18" s="73"/>
      <c r="H18" s="74">
        <f>'K-12'!E9+'K-12'!C9</f>
        <v>0</v>
      </c>
      <c r="I18" s="74">
        <f>'K-12'!G9+'K-12'!N9</f>
        <v>0</v>
      </c>
      <c r="J18" s="74">
        <f>'K-12'!I9</f>
        <v>0</v>
      </c>
      <c r="K18" s="74">
        <f>'K-12'!J9</f>
        <v>0</v>
      </c>
      <c r="L18" s="74">
        <f>'K-12'!K9</f>
        <v>0</v>
      </c>
      <c r="M18" s="141" t="str">
        <f>IF('K-12'!I118+'K-12'!J118+'K-12'!K118+'K-12'!M118&gt;=2,'K-12'!L9," ")</f>
        <v xml:space="preserve"> </v>
      </c>
      <c r="N18" s="74">
        <f>'K-12'!M9</f>
        <v>0</v>
      </c>
      <c r="O18" s="74"/>
      <c r="P18" s="75"/>
      <c r="Q18" s="262"/>
      <c r="R18" s="262"/>
      <c r="S18" s="263"/>
      <c r="T18" s="264"/>
      <c r="U18" s="262"/>
      <c r="V18" s="263"/>
      <c r="W18" s="272"/>
      <c r="X18" s="273"/>
      <c r="Y18" s="273"/>
      <c r="Z18" s="274"/>
    </row>
    <row r="19" spans="1:26" ht="24" customHeight="1" x14ac:dyDescent="0.4">
      <c r="A19" s="71">
        <f>'Weekly Menus'!A11</f>
        <v>0</v>
      </c>
      <c r="B19" s="93"/>
      <c r="C19" s="72">
        <f>'K-12'!B10</f>
        <v>0</v>
      </c>
      <c r="D19" s="95"/>
      <c r="E19" s="96"/>
      <c r="F19" s="97"/>
      <c r="G19" s="73"/>
      <c r="H19" s="74">
        <f>'K-12'!E10+'K-12'!C10</f>
        <v>0</v>
      </c>
      <c r="I19" s="74">
        <f>'K-12'!G10+'K-12'!N10</f>
        <v>0</v>
      </c>
      <c r="J19" s="74">
        <f>'K-12'!I10</f>
        <v>0</v>
      </c>
      <c r="K19" s="74">
        <f>'K-12'!J10</f>
        <v>0</v>
      </c>
      <c r="L19" s="74">
        <f>'K-12'!K10</f>
        <v>0</v>
      </c>
      <c r="M19" s="141" t="str">
        <f>IF('K-12'!I118+'K-12'!J118+'K-12'!K118+'K-12'!M118&gt;=2,'K-12'!L10," ")</f>
        <v xml:space="preserve"> </v>
      </c>
      <c r="N19" s="74">
        <f>'K-12'!M10</f>
        <v>0</v>
      </c>
      <c r="O19" s="74"/>
      <c r="P19" s="75"/>
      <c r="Q19" s="262"/>
      <c r="R19" s="262"/>
      <c r="S19" s="263"/>
      <c r="T19" s="264"/>
      <c r="U19" s="262"/>
      <c r="V19" s="263"/>
      <c r="W19" s="272"/>
      <c r="X19" s="273"/>
      <c r="Y19" s="273"/>
      <c r="Z19" s="274"/>
    </row>
    <row r="20" spans="1:26" ht="24" customHeight="1" x14ac:dyDescent="0.4">
      <c r="A20" s="71">
        <f>'Weekly Menus'!A12</f>
        <v>0</v>
      </c>
      <c r="B20" s="93"/>
      <c r="C20" s="72">
        <f>'K-12'!B11</f>
        <v>0</v>
      </c>
      <c r="D20" s="95"/>
      <c r="E20" s="96"/>
      <c r="F20" s="97"/>
      <c r="G20" s="73"/>
      <c r="H20" s="74">
        <f>'K-12'!E11+'K-12'!C11</f>
        <v>0</v>
      </c>
      <c r="I20" s="74">
        <f>'K-12'!G11+'K-12'!N11</f>
        <v>0</v>
      </c>
      <c r="J20" s="74">
        <f>'K-12'!I11</f>
        <v>0</v>
      </c>
      <c r="K20" s="74">
        <f>'K-12'!J11</f>
        <v>0</v>
      </c>
      <c r="L20" s="74">
        <f>'K-12'!K11</f>
        <v>0</v>
      </c>
      <c r="M20" s="141" t="str">
        <f>IF('K-12'!I118+'K-12'!J118+'K-12'!K118+'K-12'!M118&gt;=2,'K-12'!L11," ")</f>
        <v xml:space="preserve"> </v>
      </c>
      <c r="N20" s="74">
        <f>'K-12'!M11</f>
        <v>0</v>
      </c>
      <c r="O20" s="74"/>
      <c r="P20" s="75"/>
      <c r="Q20" s="262"/>
      <c r="R20" s="262"/>
      <c r="S20" s="263"/>
      <c r="T20" s="264"/>
      <c r="U20" s="262"/>
      <c r="V20" s="263"/>
      <c r="W20" s="272"/>
      <c r="X20" s="273"/>
      <c r="Y20" s="273"/>
      <c r="Z20" s="274"/>
    </row>
    <row r="21" spans="1:26" ht="24" customHeight="1" x14ac:dyDescent="0.4">
      <c r="A21" s="71">
        <f>'Weekly Menus'!A13</f>
        <v>0</v>
      </c>
      <c r="B21" s="93"/>
      <c r="C21" s="72">
        <f>'K-12'!B12</f>
        <v>0</v>
      </c>
      <c r="D21" s="95"/>
      <c r="E21" s="96"/>
      <c r="F21" s="97"/>
      <c r="G21" s="73"/>
      <c r="H21" s="74">
        <f>'K-12'!E12+'K-12'!C12</f>
        <v>0</v>
      </c>
      <c r="I21" s="74">
        <f>'K-12'!G12+'K-12'!N12</f>
        <v>0</v>
      </c>
      <c r="J21" s="74">
        <f>'K-12'!I12</f>
        <v>0</v>
      </c>
      <c r="K21" s="74">
        <f>'K-12'!J12</f>
        <v>0</v>
      </c>
      <c r="L21" s="74">
        <f>'K-12'!K12</f>
        <v>0</v>
      </c>
      <c r="M21" s="141" t="str">
        <f>IF('K-12'!I118+'K-12'!J118+'K-12'!K118+'K-12'!M118&gt;=2,'K-12'!L12," ")</f>
        <v xml:space="preserve"> </v>
      </c>
      <c r="N21" s="74">
        <f>'K-12'!M12</f>
        <v>0</v>
      </c>
      <c r="O21" s="74"/>
      <c r="P21" s="75"/>
      <c r="Q21" s="262"/>
      <c r="R21" s="262"/>
      <c r="S21" s="263"/>
      <c r="T21" s="264"/>
      <c r="U21" s="262"/>
      <c r="V21" s="263"/>
      <c r="W21" s="272"/>
      <c r="X21" s="273"/>
      <c r="Y21" s="273"/>
      <c r="Z21" s="274"/>
    </row>
    <row r="22" spans="1:26" ht="24" customHeight="1" x14ac:dyDescent="0.4">
      <c r="A22" s="71">
        <f>'Weekly Menus'!A14</f>
        <v>0</v>
      </c>
      <c r="B22" s="93"/>
      <c r="C22" s="72">
        <f>'K-12'!B13</f>
        <v>0</v>
      </c>
      <c r="D22" s="95"/>
      <c r="E22" s="96"/>
      <c r="F22" s="97"/>
      <c r="G22" s="73"/>
      <c r="H22" s="74">
        <f>'K-12'!E13+'K-12'!C13</f>
        <v>0</v>
      </c>
      <c r="I22" s="74">
        <f>'K-12'!G13+'K-12'!N13</f>
        <v>0</v>
      </c>
      <c r="J22" s="74">
        <f>'K-12'!I13</f>
        <v>0</v>
      </c>
      <c r="K22" s="74">
        <f>'K-12'!J13</f>
        <v>0</v>
      </c>
      <c r="L22" s="74">
        <f>'K-12'!K13</f>
        <v>0</v>
      </c>
      <c r="M22" s="141" t="str">
        <f>IF('K-12'!I118+'K-12'!J118+'K-12'!K118+'K-12'!M118&gt;=2,'K-12'!L13," ")</f>
        <v xml:space="preserve"> </v>
      </c>
      <c r="N22" s="74">
        <f>'K-12'!M13</f>
        <v>0</v>
      </c>
      <c r="O22" s="74"/>
      <c r="P22" s="75"/>
      <c r="Q22" s="262"/>
      <c r="R22" s="262"/>
      <c r="S22" s="263"/>
      <c r="T22" s="264"/>
      <c r="U22" s="262"/>
      <c r="V22" s="263"/>
      <c r="W22" s="272"/>
      <c r="X22" s="273"/>
      <c r="Y22" s="273"/>
      <c r="Z22" s="274"/>
    </row>
    <row r="23" spans="1:26" ht="24" customHeight="1" x14ac:dyDescent="0.4">
      <c r="A23" s="71">
        <f>'Weekly Menus'!A15</f>
        <v>0</v>
      </c>
      <c r="B23" s="93"/>
      <c r="C23" s="72">
        <f>'K-12'!B14</f>
        <v>0</v>
      </c>
      <c r="D23" s="95"/>
      <c r="E23" s="96"/>
      <c r="F23" s="97"/>
      <c r="G23" s="73"/>
      <c r="H23" s="74">
        <f>'K-12'!E14+'K-12'!C14</f>
        <v>0</v>
      </c>
      <c r="I23" s="74">
        <f>'K-12'!G14+'K-12'!N14</f>
        <v>0</v>
      </c>
      <c r="J23" s="74">
        <f>'K-12'!I14</f>
        <v>0</v>
      </c>
      <c r="K23" s="74">
        <f>'K-12'!J14</f>
        <v>0</v>
      </c>
      <c r="L23" s="74">
        <f>'K-12'!K14</f>
        <v>0</v>
      </c>
      <c r="M23" s="141" t="str">
        <f>IF('K-12'!I118+'K-12'!J118+'K-12'!K118+'K-12'!M118&gt;=2,'K-12'!L14," ")</f>
        <v xml:space="preserve"> </v>
      </c>
      <c r="N23" s="74">
        <f>'K-12'!M14</f>
        <v>0</v>
      </c>
      <c r="O23" s="74"/>
      <c r="P23" s="75"/>
      <c r="Q23" s="262"/>
      <c r="R23" s="262"/>
      <c r="S23" s="263"/>
      <c r="T23" s="264"/>
      <c r="U23" s="262"/>
      <c r="V23" s="263"/>
      <c r="W23" s="272"/>
      <c r="X23" s="273"/>
      <c r="Y23" s="273"/>
      <c r="Z23" s="274"/>
    </row>
    <row r="24" spans="1:26" ht="24" customHeight="1" x14ac:dyDescent="0.4">
      <c r="A24" s="71">
        <f>'Weekly Menus'!A16</f>
        <v>0</v>
      </c>
      <c r="B24" s="93"/>
      <c r="C24" s="72">
        <f>'K-12'!B15</f>
        <v>0</v>
      </c>
      <c r="D24" s="95"/>
      <c r="E24" s="96"/>
      <c r="F24" s="97"/>
      <c r="G24" s="73"/>
      <c r="H24" s="74">
        <f>'K-12'!E15+'K-12'!C15</f>
        <v>0</v>
      </c>
      <c r="I24" s="74">
        <f>'K-12'!G15+'K-12'!N15</f>
        <v>0</v>
      </c>
      <c r="J24" s="74">
        <f>'K-12'!I15</f>
        <v>0</v>
      </c>
      <c r="K24" s="74">
        <f>'K-12'!J15</f>
        <v>0</v>
      </c>
      <c r="L24" s="74">
        <f>'K-12'!K15</f>
        <v>0</v>
      </c>
      <c r="M24" s="141" t="str">
        <f>IF('K-12'!I118+'K-12'!J118+'K-12'!K118+'K-12'!M118&gt;=2,'K-12'!L15," ")</f>
        <v xml:space="preserve"> </v>
      </c>
      <c r="N24" s="74">
        <f>'K-12'!M15</f>
        <v>0</v>
      </c>
      <c r="O24" s="74"/>
      <c r="P24" s="75"/>
      <c r="Q24" s="262"/>
      <c r="R24" s="262"/>
      <c r="S24" s="263"/>
      <c r="T24" s="264"/>
      <c r="U24" s="262"/>
      <c r="V24" s="263"/>
      <c r="W24" s="272"/>
      <c r="X24" s="273"/>
      <c r="Y24" s="273"/>
      <c r="Z24" s="274"/>
    </row>
    <row r="25" spans="1:26" ht="24" customHeight="1" x14ac:dyDescent="0.4">
      <c r="A25" s="71">
        <f>'Weekly Menus'!A17</f>
        <v>0</v>
      </c>
      <c r="B25" s="93"/>
      <c r="C25" s="72">
        <f>'K-12'!B16</f>
        <v>0</v>
      </c>
      <c r="D25" s="95"/>
      <c r="E25" s="96"/>
      <c r="F25" s="97"/>
      <c r="G25" s="73"/>
      <c r="H25" s="74">
        <f>'K-12'!E16+'K-12'!C16</f>
        <v>0</v>
      </c>
      <c r="I25" s="74">
        <f>'K-12'!G16+'K-12'!N16</f>
        <v>0</v>
      </c>
      <c r="J25" s="74">
        <f>'K-12'!I16</f>
        <v>0</v>
      </c>
      <c r="K25" s="74">
        <f>'K-12'!J16</f>
        <v>0</v>
      </c>
      <c r="L25" s="74">
        <f>'K-12'!K16</f>
        <v>0</v>
      </c>
      <c r="M25" s="141" t="str">
        <f>IF('K-12'!I118+'K-12'!J118+'K-12'!K118+'K-12'!M118&gt;=2,'K-12'!L16," ")</f>
        <v xml:space="preserve"> </v>
      </c>
      <c r="N25" s="74">
        <f>'K-12'!M16</f>
        <v>0</v>
      </c>
      <c r="O25" s="74"/>
      <c r="P25" s="75"/>
      <c r="Q25" s="262"/>
      <c r="R25" s="262"/>
      <c r="S25" s="263"/>
      <c r="T25" s="264"/>
      <c r="U25" s="262"/>
      <c r="V25" s="263"/>
      <c r="W25" s="265"/>
      <c r="X25" s="265"/>
      <c r="Y25" s="265"/>
      <c r="Z25" s="266"/>
    </row>
    <row r="26" spans="1:26" ht="24" customHeight="1" x14ac:dyDescent="0.4">
      <c r="A26" s="71">
        <f>'Weekly Menus'!A18</f>
        <v>0</v>
      </c>
      <c r="B26" s="93"/>
      <c r="C26" s="72">
        <f>'K-12'!B17</f>
        <v>0</v>
      </c>
      <c r="D26" s="95"/>
      <c r="E26" s="96"/>
      <c r="F26" s="97"/>
      <c r="G26" s="73"/>
      <c r="H26" s="74">
        <f>'K-12'!E17+'K-12'!C17</f>
        <v>0</v>
      </c>
      <c r="I26" s="74">
        <f>'K-12'!G17+'K-12'!N17</f>
        <v>0</v>
      </c>
      <c r="J26" s="74">
        <f>'K-12'!I17</f>
        <v>0</v>
      </c>
      <c r="K26" s="74">
        <f>'K-12'!J17</f>
        <v>0</v>
      </c>
      <c r="L26" s="74">
        <f>'K-12'!K17</f>
        <v>0</v>
      </c>
      <c r="M26" s="141" t="str">
        <f>IF('K-12'!I118+'K-12'!J118+'K-12'!K118+'K-12'!M118&gt;=2,'K-12'!L17," ")</f>
        <v xml:space="preserve"> </v>
      </c>
      <c r="N26" s="74">
        <f>'K-12'!M17</f>
        <v>0</v>
      </c>
      <c r="O26" s="74"/>
      <c r="P26" s="75"/>
      <c r="Q26" s="262"/>
      <c r="R26" s="262"/>
      <c r="S26" s="263"/>
      <c r="T26" s="264"/>
      <c r="U26" s="262"/>
      <c r="V26" s="263"/>
      <c r="W26" s="265"/>
      <c r="X26" s="265"/>
      <c r="Y26" s="265"/>
      <c r="Z26" s="266"/>
    </row>
    <row r="27" spans="1:26" ht="24" customHeight="1" x14ac:dyDescent="0.4">
      <c r="A27" s="71">
        <f>'Weekly Menus'!A19</f>
        <v>0</v>
      </c>
      <c r="B27" s="93"/>
      <c r="C27" s="72">
        <f>'K-12'!B18</f>
        <v>0</v>
      </c>
      <c r="D27" s="95"/>
      <c r="E27" s="96"/>
      <c r="F27" s="97"/>
      <c r="G27" s="73"/>
      <c r="H27" s="74">
        <f>'K-12'!E18+'K-12'!C18</f>
        <v>0</v>
      </c>
      <c r="I27" s="74">
        <f>'K-12'!G18+'K-12'!N18</f>
        <v>0</v>
      </c>
      <c r="J27" s="74">
        <f>'K-12'!I18</f>
        <v>0</v>
      </c>
      <c r="K27" s="74">
        <f>'K-12'!J18</f>
        <v>0</v>
      </c>
      <c r="L27" s="74">
        <f>'K-12'!K18</f>
        <v>0</v>
      </c>
      <c r="M27" s="141" t="str">
        <f>IF('K-12'!I118+'K-12'!J118+'K-12'!K118+'K-12'!M118&gt;=2,'K-12'!L18," ")</f>
        <v xml:space="preserve"> </v>
      </c>
      <c r="N27" s="74">
        <f>'K-12'!M18</f>
        <v>0</v>
      </c>
      <c r="O27" s="74"/>
      <c r="P27" s="75"/>
      <c r="Q27" s="262"/>
      <c r="R27" s="262"/>
      <c r="S27" s="263"/>
      <c r="T27" s="264"/>
      <c r="U27" s="262"/>
      <c r="V27" s="263"/>
      <c r="W27" s="265"/>
      <c r="X27" s="265"/>
      <c r="Y27" s="265"/>
      <c r="Z27" s="266"/>
    </row>
    <row r="28" spans="1:26" ht="24" customHeight="1" x14ac:dyDescent="0.4">
      <c r="A28" s="71">
        <f>'Weekly Menus'!A20</f>
        <v>0</v>
      </c>
      <c r="B28" s="93"/>
      <c r="C28" s="72">
        <f>'K-12'!B19</f>
        <v>0</v>
      </c>
      <c r="D28" s="95"/>
      <c r="E28" s="96"/>
      <c r="F28" s="97"/>
      <c r="G28" s="73"/>
      <c r="H28" s="74">
        <f>'K-12'!E19+'K-12'!C19</f>
        <v>0</v>
      </c>
      <c r="I28" s="74">
        <f>'K-12'!G19+'K-12'!N19</f>
        <v>0</v>
      </c>
      <c r="J28" s="74">
        <f>'K-12'!I19</f>
        <v>0</v>
      </c>
      <c r="K28" s="74">
        <f>'K-12'!J19</f>
        <v>0</v>
      </c>
      <c r="L28" s="74">
        <f>'K-12'!K19</f>
        <v>0</v>
      </c>
      <c r="M28" s="141" t="str">
        <f>IF('K-12'!I118+'K-12'!J118+'K-12'!K118+'K-12'!M118&gt;=2,'K-12'!L19," ")</f>
        <v xml:space="preserve"> </v>
      </c>
      <c r="N28" s="74">
        <f>'K-12'!M19</f>
        <v>0</v>
      </c>
      <c r="O28" s="74"/>
      <c r="P28" s="75"/>
      <c r="Q28" s="262"/>
      <c r="R28" s="262"/>
      <c r="S28" s="263"/>
      <c r="T28" s="264"/>
      <c r="U28" s="262"/>
      <c r="V28" s="263"/>
      <c r="W28" s="265"/>
      <c r="X28" s="265"/>
      <c r="Y28" s="265"/>
      <c r="Z28" s="266"/>
    </row>
    <row r="29" spans="1:26" ht="24" customHeight="1" x14ac:dyDescent="0.4">
      <c r="A29" s="71">
        <f>'Weekly Menus'!A21</f>
        <v>0</v>
      </c>
      <c r="B29" s="93"/>
      <c r="C29" s="72">
        <f>'K-12'!B20</f>
        <v>0</v>
      </c>
      <c r="D29" s="95"/>
      <c r="E29" s="96"/>
      <c r="F29" s="97"/>
      <c r="G29" s="73"/>
      <c r="H29" s="74">
        <f>'K-12'!E20+'K-12'!C20</f>
        <v>0</v>
      </c>
      <c r="I29" s="74">
        <f>'K-12'!G20+'K-12'!N20</f>
        <v>0</v>
      </c>
      <c r="J29" s="74">
        <f>'K-12'!I20</f>
        <v>0</v>
      </c>
      <c r="K29" s="74">
        <f>'K-12'!J20</f>
        <v>0</v>
      </c>
      <c r="L29" s="74">
        <f>'K-12'!K20</f>
        <v>0</v>
      </c>
      <c r="M29" s="141" t="str">
        <f>IF('K-12'!I118+'K-12'!J118+'K-12'!K118+'K-12'!M118&gt;=2,'K-12'!L20," ")</f>
        <v xml:space="preserve"> </v>
      </c>
      <c r="N29" s="74">
        <f>'K-12'!M20</f>
        <v>0</v>
      </c>
      <c r="O29" s="74"/>
      <c r="P29" s="75"/>
      <c r="Q29" s="262"/>
      <c r="R29" s="262"/>
      <c r="S29" s="263"/>
      <c r="T29" s="264"/>
      <c r="U29" s="262"/>
      <c r="V29" s="263"/>
      <c r="W29" s="265"/>
      <c r="X29" s="265"/>
      <c r="Y29" s="265"/>
      <c r="Z29" s="266"/>
    </row>
    <row r="30" spans="1:26" ht="24" customHeight="1" x14ac:dyDescent="0.4">
      <c r="A30" s="71">
        <f>'Weekly Menus'!A22</f>
        <v>0</v>
      </c>
      <c r="B30" s="93"/>
      <c r="C30" s="72">
        <f>'K-12'!B21</f>
        <v>0</v>
      </c>
      <c r="D30" s="95"/>
      <c r="E30" s="96"/>
      <c r="F30" s="97"/>
      <c r="G30" s="73"/>
      <c r="H30" s="74">
        <f>'K-12'!E21+'K-12'!C21</f>
        <v>0</v>
      </c>
      <c r="I30" s="74">
        <f>'K-12'!G21+'K-12'!N21</f>
        <v>0</v>
      </c>
      <c r="J30" s="74">
        <f>'K-12'!I21</f>
        <v>0</v>
      </c>
      <c r="K30" s="74">
        <f>'K-12'!J21</f>
        <v>0</v>
      </c>
      <c r="L30" s="74">
        <f>'K-12'!K21</f>
        <v>0</v>
      </c>
      <c r="M30" s="141" t="str">
        <f>IF('K-12'!I118+'K-12'!J118+'K-12'!K118+'K-12'!M118&gt;=2,'K-12'!L21," ")</f>
        <v xml:space="preserve"> </v>
      </c>
      <c r="N30" s="74">
        <f>'K-12'!M21</f>
        <v>0</v>
      </c>
      <c r="O30" s="74"/>
      <c r="P30" s="75"/>
      <c r="Q30" s="262"/>
      <c r="R30" s="262"/>
      <c r="S30" s="263"/>
      <c r="T30" s="264"/>
      <c r="U30" s="262"/>
      <c r="V30" s="263"/>
      <c r="W30" s="265"/>
      <c r="X30" s="265"/>
      <c r="Y30" s="265"/>
      <c r="Z30" s="266"/>
    </row>
    <row r="31" spans="1:26" ht="24" customHeight="1" x14ac:dyDescent="0.4">
      <c r="A31" s="71">
        <f>'Weekly Menus'!A23</f>
        <v>0</v>
      </c>
      <c r="B31" s="93"/>
      <c r="C31" s="72">
        <f>'K-12'!B22</f>
        <v>0</v>
      </c>
      <c r="D31" s="95"/>
      <c r="E31" s="96"/>
      <c r="F31" s="97"/>
      <c r="G31" s="73"/>
      <c r="H31" s="74">
        <f>'K-12'!E22+'K-12'!C22</f>
        <v>0</v>
      </c>
      <c r="I31" s="74">
        <f>'K-12'!G22+'K-12'!N22</f>
        <v>0</v>
      </c>
      <c r="J31" s="74">
        <f>'K-12'!I22</f>
        <v>0</v>
      </c>
      <c r="K31" s="74">
        <f>'K-12'!J22</f>
        <v>0</v>
      </c>
      <c r="L31" s="74">
        <f>'K-12'!K22</f>
        <v>0</v>
      </c>
      <c r="M31" s="141" t="str">
        <f>IF('K-12'!I118+'K-12'!J118+'K-12'!K118+'K-12'!M118&gt;=2,'K-12'!L22," ")</f>
        <v xml:space="preserve"> </v>
      </c>
      <c r="N31" s="74">
        <f>'K-12'!M22</f>
        <v>0</v>
      </c>
      <c r="O31" s="74"/>
      <c r="P31" s="75"/>
      <c r="Q31" s="262"/>
      <c r="R31" s="262"/>
      <c r="S31" s="263"/>
      <c r="T31" s="264"/>
      <c r="U31" s="262"/>
      <c r="V31" s="263"/>
      <c r="W31" s="265"/>
      <c r="X31" s="265"/>
      <c r="Y31" s="265"/>
      <c r="Z31" s="266"/>
    </row>
    <row r="32" spans="1:26" ht="24" customHeight="1" x14ac:dyDescent="0.4">
      <c r="A32" s="71">
        <f>'Weekly Menus'!A24</f>
        <v>0</v>
      </c>
      <c r="B32" s="93"/>
      <c r="C32" s="72">
        <f>'K-12'!B23</f>
        <v>0</v>
      </c>
      <c r="D32" s="95"/>
      <c r="E32" s="96"/>
      <c r="F32" s="97"/>
      <c r="G32" s="73"/>
      <c r="H32" s="74">
        <f>'K-12'!E23+'K-12'!C23</f>
        <v>0</v>
      </c>
      <c r="I32" s="74">
        <f>'K-12'!G23+'K-12'!N23</f>
        <v>0</v>
      </c>
      <c r="J32" s="74">
        <f>'K-12'!I23</f>
        <v>0</v>
      </c>
      <c r="K32" s="74">
        <f>'K-12'!J23</f>
        <v>0</v>
      </c>
      <c r="L32" s="74">
        <f>'K-12'!K23</f>
        <v>0</v>
      </c>
      <c r="M32" s="141" t="str">
        <f>IF('K-12'!I118+'K-12'!J118+'K-12'!K118+'K-12'!M118&gt;=2,'K-12'!L23," ")</f>
        <v xml:space="preserve"> </v>
      </c>
      <c r="N32" s="74">
        <f>'K-12'!M23</f>
        <v>0</v>
      </c>
      <c r="O32" s="74"/>
      <c r="P32" s="75"/>
      <c r="Q32" s="262"/>
      <c r="R32" s="262"/>
      <c r="S32" s="263"/>
      <c r="T32" s="264"/>
      <c r="U32" s="262"/>
      <c r="V32" s="263"/>
      <c r="W32" s="265"/>
      <c r="X32" s="265"/>
      <c r="Y32" s="265"/>
      <c r="Z32" s="266"/>
    </row>
    <row r="33" spans="1:26" ht="24" customHeight="1" x14ac:dyDescent="0.4">
      <c r="A33" s="71">
        <f>'Weekly Menus'!A25</f>
        <v>0</v>
      </c>
      <c r="B33" s="93"/>
      <c r="C33" s="72">
        <f>'K-12'!B24</f>
        <v>0</v>
      </c>
      <c r="D33" s="95"/>
      <c r="E33" s="96"/>
      <c r="F33" s="97"/>
      <c r="G33" s="73"/>
      <c r="H33" s="74">
        <f>'K-12'!E24+'K-12'!C24</f>
        <v>0</v>
      </c>
      <c r="I33" s="74">
        <f>'K-12'!G24+'K-12'!N24</f>
        <v>0</v>
      </c>
      <c r="J33" s="74">
        <f>'K-12'!I24</f>
        <v>0</v>
      </c>
      <c r="K33" s="74">
        <f>'K-12'!J24</f>
        <v>0</v>
      </c>
      <c r="L33" s="74">
        <f>'K-12'!K24</f>
        <v>0</v>
      </c>
      <c r="M33" s="141" t="str">
        <f>IF('K-12'!I118+'K-12'!J118+'K-12'!K118+'K-12'!M118&gt;=2,'K-12'!L24," ")</f>
        <v xml:space="preserve"> </v>
      </c>
      <c r="N33" s="74">
        <f>'K-12'!M24</f>
        <v>0</v>
      </c>
      <c r="O33" s="74"/>
      <c r="P33" s="75"/>
      <c r="Q33" s="262"/>
      <c r="R33" s="262"/>
      <c r="S33" s="263"/>
      <c r="T33" s="264"/>
      <c r="U33" s="262"/>
      <c r="V33" s="263"/>
      <c r="W33" s="265"/>
      <c r="X33" s="265"/>
      <c r="Y33" s="265"/>
      <c r="Z33" s="266"/>
    </row>
    <row r="34" spans="1:26" ht="24" customHeight="1" thickBot="1" x14ac:dyDescent="0.45">
      <c r="A34" s="81">
        <f>'Weekly Menus'!A26</f>
        <v>0</v>
      </c>
      <c r="B34" s="94"/>
      <c r="C34" s="76">
        <f>'K-12'!B25</f>
        <v>0</v>
      </c>
      <c r="D34" s="98"/>
      <c r="E34" s="99"/>
      <c r="F34" s="100"/>
      <c r="G34" s="137"/>
      <c r="H34" s="138">
        <f>'K-12'!E25+'K-12'!C25</f>
        <v>0</v>
      </c>
      <c r="I34" s="138">
        <f>'K-12'!G25+'K-12'!N25</f>
        <v>0</v>
      </c>
      <c r="J34" s="138">
        <f>'K-12'!I25</f>
        <v>0</v>
      </c>
      <c r="K34" s="138">
        <f>'K-12'!J25</f>
        <v>0</v>
      </c>
      <c r="L34" s="138">
        <f>'K-12'!K25</f>
        <v>0</v>
      </c>
      <c r="M34" s="142" t="str">
        <f>IF('K-12'!I118+'K-12'!J118+'K-12'!K118+'K-12'!M118&gt;=2,'K-12'!L25," ")</f>
        <v xml:space="preserve"> </v>
      </c>
      <c r="N34" s="138">
        <f>'K-12'!M25</f>
        <v>0</v>
      </c>
      <c r="O34" s="138"/>
      <c r="P34" s="140"/>
      <c r="Q34" s="267"/>
      <c r="R34" s="267"/>
      <c r="S34" s="268"/>
      <c r="T34" s="269"/>
      <c r="U34" s="267"/>
      <c r="V34" s="268"/>
      <c r="W34" s="270"/>
      <c r="X34" s="270"/>
      <c r="Y34" s="270"/>
      <c r="Z34" s="271"/>
    </row>
    <row r="35" spans="1:26" ht="24" customHeight="1" x14ac:dyDescent="0.4">
      <c r="A35" s="247" t="s">
        <v>44</v>
      </c>
      <c r="B35" s="248"/>
      <c r="C35" s="248"/>
      <c r="D35" s="248"/>
      <c r="E35" s="248"/>
      <c r="F35" s="248"/>
      <c r="G35" s="134">
        <f>FLOOR(SUM(G15:G34), 0.25)</f>
        <v>0</v>
      </c>
      <c r="H35" s="134">
        <f>FLOOR(SUM(H15:H34), 0.25)</f>
        <v>0</v>
      </c>
      <c r="I35" s="134">
        <f>FLOOR(SUM(I15:I34), 0.125)</f>
        <v>0</v>
      </c>
      <c r="J35" s="134">
        <f t="shared" ref="J35:P35" si="0">FLOOR(SUM(J15:J34), 0.125)</f>
        <v>0</v>
      </c>
      <c r="K35" s="134">
        <f t="shared" si="0"/>
        <v>0</v>
      </c>
      <c r="L35" s="134">
        <f t="shared" si="0"/>
        <v>0</v>
      </c>
      <c r="M35" s="134">
        <f t="shared" si="0"/>
        <v>0</v>
      </c>
      <c r="N35" s="134">
        <f t="shared" si="0"/>
        <v>0</v>
      </c>
      <c r="O35" s="134">
        <f t="shared" si="0"/>
        <v>0</v>
      </c>
      <c r="P35" s="136">
        <f t="shared" si="0"/>
        <v>0</v>
      </c>
      <c r="Q35" s="249" t="s">
        <v>48</v>
      </c>
      <c r="R35" s="250"/>
      <c r="S35" s="250"/>
      <c r="T35" s="250"/>
      <c r="U35" s="250"/>
      <c r="V35" s="250"/>
      <c r="W35" s="250"/>
      <c r="X35" s="250"/>
      <c r="Y35" s="250"/>
      <c r="Z35" s="251"/>
    </row>
    <row r="36" spans="1:26" ht="24" customHeight="1" x14ac:dyDescent="0.4">
      <c r="A36" s="258" t="s">
        <v>43</v>
      </c>
      <c r="B36" s="259"/>
      <c r="C36" s="259"/>
      <c r="D36" s="259"/>
      <c r="E36" s="259"/>
      <c r="F36" s="259"/>
      <c r="G36" s="33"/>
      <c r="H36" s="33"/>
      <c r="I36" s="33"/>
      <c r="J36" s="33"/>
      <c r="K36" s="33"/>
      <c r="L36" s="33"/>
      <c r="M36" s="33"/>
      <c r="N36" s="33"/>
      <c r="O36" s="33"/>
      <c r="P36" s="118"/>
      <c r="Q36" s="252"/>
      <c r="R36" s="253"/>
      <c r="S36" s="253"/>
      <c r="T36" s="253"/>
      <c r="U36" s="253"/>
      <c r="V36" s="253"/>
      <c r="W36" s="253"/>
      <c r="X36" s="253"/>
      <c r="Y36" s="253"/>
      <c r="Z36" s="254"/>
    </row>
    <row r="37" spans="1:26" ht="24" customHeight="1" thickBot="1" x14ac:dyDescent="0.45">
      <c r="A37" s="260" t="s">
        <v>54</v>
      </c>
      <c r="B37" s="261"/>
      <c r="C37" s="261"/>
      <c r="D37" s="261"/>
      <c r="E37" s="261"/>
      <c r="F37" s="261"/>
      <c r="G37" s="77">
        <f>SUM(G35)</f>
        <v>0</v>
      </c>
      <c r="H37" s="77">
        <f t="shared" ref="H37:P37" si="1">SUM(H35)</f>
        <v>0</v>
      </c>
      <c r="I37" s="77">
        <f t="shared" si="1"/>
        <v>0</v>
      </c>
      <c r="J37" s="77">
        <f t="shared" si="1"/>
        <v>0</v>
      </c>
      <c r="K37" s="77">
        <f t="shared" si="1"/>
        <v>0</v>
      </c>
      <c r="L37" s="77">
        <f t="shared" si="1"/>
        <v>0</v>
      </c>
      <c r="M37" s="77">
        <f t="shared" si="1"/>
        <v>0</v>
      </c>
      <c r="N37" s="77">
        <f t="shared" si="1"/>
        <v>0</v>
      </c>
      <c r="O37" s="77">
        <f t="shared" si="1"/>
        <v>0</v>
      </c>
      <c r="P37" s="78">
        <f t="shared" si="1"/>
        <v>0</v>
      </c>
      <c r="Q37" s="255"/>
      <c r="R37" s="256"/>
      <c r="S37" s="256"/>
      <c r="T37" s="256"/>
      <c r="U37" s="256"/>
      <c r="V37" s="256"/>
      <c r="W37" s="256"/>
      <c r="X37" s="256"/>
      <c r="Y37" s="256"/>
      <c r="Z37" s="257"/>
    </row>
    <row r="38" spans="1:26" ht="15" thickBot="1" x14ac:dyDescent="0.45">
      <c r="A38" s="79"/>
      <c r="B38" s="79"/>
      <c r="C38" s="79"/>
      <c r="D38" s="79"/>
      <c r="E38" s="79"/>
      <c r="F38" s="79"/>
      <c r="G38" s="79"/>
      <c r="H38" s="79"/>
      <c r="I38" s="79"/>
      <c r="J38" s="79"/>
      <c r="K38" s="79"/>
      <c r="L38" s="79"/>
      <c r="M38" s="79"/>
      <c r="N38" s="80"/>
      <c r="O38" s="80"/>
      <c r="P38" s="80"/>
      <c r="Q38" s="80"/>
      <c r="R38" s="80"/>
      <c r="S38" s="80"/>
      <c r="T38" s="80"/>
      <c r="U38" s="80"/>
      <c r="V38" s="80"/>
      <c r="W38" s="80"/>
      <c r="X38" s="80"/>
      <c r="Y38" s="80"/>
      <c r="Z38" s="80"/>
    </row>
    <row r="39" spans="1:26" s="32" customFormat="1" ht="24.75" customHeight="1" x14ac:dyDescent="0.4">
      <c r="A39" s="358" t="s">
        <v>63</v>
      </c>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60"/>
    </row>
    <row r="40" spans="1:26" s="32" customFormat="1" ht="15" customHeight="1" x14ac:dyDescent="0.4">
      <c r="A40" s="45"/>
      <c r="B40" s="46"/>
      <c r="C40" s="46"/>
      <c r="D40" s="46"/>
      <c r="E40" s="46"/>
      <c r="F40" s="46"/>
      <c r="G40" s="46"/>
      <c r="H40" s="46"/>
      <c r="I40" s="46"/>
      <c r="J40" s="46"/>
      <c r="K40" s="46"/>
      <c r="L40" s="46"/>
      <c r="M40" s="46"/>
      <c r="N40" s="47"/>
      <c r="O40" s="47"/>
      <c r="P40" s="47"/>
      <c r="Q40" s="48"/>
      <c r="R40" s="48"/>
      <c r="S40" s="48"/>
      <c r="T40" s="48"/>
      <c r="U40" s="48"/>
      <c r="V40" s="48"/>
      <c r="W40" s="48"/>
      <c r="X40" s="48"/>
      <c r="Y40" s="48"/>
      <c r="Z40" s="49"/>
    </row>
    <row r="41" spans="1:26" s="32" customFormat="1" ht="15" customHeight="1" x14ac:dyDescent="0.4">
      <c r="A41" s="50" t="s">
        <v>50</v>
      </c>
      <c r="B41" s="90" t="s">
        <v>7</v>
      </c>
      <c r="C41" s="91"/>
      <c r="D41" s="92"/>
      <c r="E41" s="91"/>
      <c r="F41" s="52"/>
      <c r="G41" s="53"/>
      <c r="H41" s="53"/>
      <c r="I41" s="53"/>
      <c r="J41" s="53"/>
      <c r="K41" s="46"/>
      <c r="L41" s="46"/>
      <c r="M41" s="46"/>
      <c r="N41" s="47"/>
      <c r="O41" s="47"/>
      <c r="P41" s="47"/>
      <c r="Q41" s="53"/>
      <c r="R41" s="53"/>
      <c r="S41" s="53"/>
      <c r="T41" s="53"/>
      <c r="U41" s="53"/>
      <c r="V41" s="53"/>
      <c r="W41" s="53"/>
      <c r="X41" s="53"/>
      <c r="Y41" s="53"/>
      <c r="Z41" s="54"/>
    </row>
    <row r="42" spans="1:26" s="32" customFormat="1" ht="15" customHeight="1" x14ac:dyDescent="0.4">
      <c r="A42" s="50"/>
      <c r="B42" s="52"/>
      <c r="C42" s="52"/>
      <c r="D42" s="52"/>
      <c r="E42" s="52"/>
      <c r="F42" s="52"/>
      <c r="G42" s="52"/>
      <c r="H42" s="51"/>
      <c r="I42" s="52"/>
      <c r="J42" s="46"/>
      <c r="K42" s="46"/>
      <c r="L42" s="46"/>
      <c r="M42" s="46"/>
      <c r="N42" s="47"/>
      <c r="O42" s="47"/>
      <c r="P42" s="47"/>
      <c r="Q42" s="53"/>
      <c r="R42" s="53"/>
      <c r="S42" s="53"/>
      <c r="T42" s="53"/>
      <c r="U42" s="53"/>
      <c r="V42" s="53"/>
      <c r="W42" s="53"/>
      <c r="X42" s="53"/>
      <c r="Y42" s="53"/>
      <c r="Z42" s="54"/>
    </row>
    <row r="43" spans="1:26" s="32" customFormat="1" ht="15" customHeight="1" thickBot="1" x14ac:dyDescent="0.45">
      <c r="A43" s="50" t="s">
        <v>45</v>
      </c>
      <c r="B43" s="91"/>
      <c r="C43" s="91"/>
      <c r="D43" s="91"/>
      <c r="E43" s="52"/>
      <c r="F43" s="52"/>
      <c r="G43" s="52"/>
      <c r="H43" s="51"/>
      <c r="I43" s="52"/>
      <c r="J43" s="46"/>
      <c r="K43" s="46"/>
      <c r="L43" s="46"/>
      <c r="M43" s="46"/>
      <c r="N43" s="47"/>
      <c r="O43" s="47"/>
      <c r="P43" s="47"/>
      <c r="Q43" s="53"/>
      <c r="R43" s="53"/>
      <c r="S43" s="53"/>
      <c r="T43" s="53"/>
      <c r="U43" s="53"/>
      <c r="V43" s="53"/>
      <c r="W43" s="53"/>
      <c r="X43" s="53"/>
      <c r="Y43" s="53"/>
      <c r="Z43" s="54"/>
    </row>
    <row r="44" spans="1:26" s="32" customFormat="1" ht="15" customHeight="1" thickBot="1" x14ac:dyDescent="0.45">
      <c r="A44" s="50"/>
      <c r="B44" s="52"/>
      <c r="C44" s="52"/>
      <c r="D44" s="52"/>
      <c r="E44" s="350" t="s">
        <v>40</v>
      </c>
      <c r="F44" s="351"/>
      <c r="G44" s="351"/>
      <c r="H44" s="351"/>
      <c r="I44" s="351"/>
      <c r="J44" s="351"/>
      <c r="K44" s="351"/>
      <c r="L44" s="351"/>
      <c r="M44" s="352"/>
      <c r="N44" s="46"/>
      <c r="O44" s="46"/>
      <c r="P44" s="353" t="s">
        <v>42</v>
      </c>
      <c r="Q44" s="354"/>
      <c r="R44" s="354"/>
      <c r="S44" s="354"/>
      <c r="T44" s="354"/>
      <c r="U44" s="354"/>
      <c r="V44" s="354"/>
      <c r="W44" s="354"/>
      <c r="X44" s="355"/>
      <c r="Y44" s="53"/>
      <c r="Z44" s="54"/>
    </row>
    <row r="45" spans="1:26" s="32" customFormat="1" ht="15" customHeight="1" x14ac:dyDescent="0.45">
      <c r="A45" s="104" t="s">
        <v>46</v>
      </c>
      <c r="B45" s="105"/>
      <c r="C45" s="105"/>
      <c r="D45" s="55"/>
      <c r="E45" s="333"/>
      <c r="F45" s="334"/>
      <c r="G45" s="334"/>
      <c r="H45" s="282" t="s">
        <v>39</v>
      </c>
      <c r="I45" s="282"/>
      <c r="J45" s="337" t="s">
        <v>18</v>
      </c>
      <c r="K45" s="337"/>
      <c r="L45" s="337" t="s">
        <v>19</v>
      </c>
      <c r="M45" s="339"/>
      <c r="N45" s="56"/>
      <c r="O45" s="57"/>
      <c r="P45" s="341"/>
      <c r="Q45" s="342"/>
      <c r="R45" s="343"/>
      <c r="S45" s="328" t="s">
        <v>41</v>
      </c>
      <c r="T45" s="328"/>
      <c r="U45" s="328" t="s">
        <v>18</v>
      </c>
      <c r="V45" s="328"/>
      <c r="W45" s="328" t="s">
        <v>19</v>
      </c>
      <c r="X45" s="330"/>
      <c r="Y45" s="53"/>
      <c r="Z45" s="54"/>
    </row>
    <row r="46" spans="1:26" s="32" customFormat="1" ht="15" customHeight="1" x14ac:dyDescent="0.45">
      <c r="A46" s="104" t="s">
        <v>47</v>
      </c>
      <c r="B46" s="105"/>
      <c r="C46" s="105"/>
      <c r="D46" s="55"/>
      <c r="E46" s="335"/>
      <c r="F46" s="336"/>
      <c r="G46" s="336"/>
      <c r="H46" s="285"/>
      <c r="I46" s="285"/>
      <c r="J46" s="338"/>
      <c r="K46" s="338"/>
      <c r="L46" s="338"/>
      <c r="M46" s="340"/>
      <c r="N46" s="58"/>
      <c r="O46" s="58"/>
      <c r="P46" s="344"/>
      <c r="Q46" s="345"/>
      <c r="R46" s="346"/>
      <c r="S46" s="329"/>
      <c r="T46" s="329"/>
      <c r="U46" s="329"/>
      <c r="V46" s="329"/>
      <c r="W46" s="329"/>
      <c r="X46" s="331"/>
      <c r="Y46" s="53"/>
      <c r="Z46" s="54"/>
    </row>
    <row r="47" spans="1:26" s="32" customFormat="1" ht="15" customHeight="1" x14ac:dyDescent="0.4">
      <c r="A47" s="50"/>
      <c r="B47" s="52"/>
      <c r="C47" s="52"/>
      <c r="D47" s="52"/>
      <c r="E47" s="315" t="s">
        <v>36</v>
      </c>
      <c r="F47" s="316"/>
      <c r="G47" s="316"/>
      <c r="H47" s="332" t="s">
        <v>61</v>
      </c>
      <c r="I47" s="332"/>
      <c r="J47" s="319"/>
      <c r="K47" s="319"/>
      <c r="L47" s="320"/>
      <c r="M47" s="321"/>
      <c r="N47" s="58"/>
      <c r="O47" s="58"/>
      <c r="P47" s="322" t="s">
        <v>36</v>
      </c>
      <c r="Q47" s="323"/>
      <c r="R47" s="323"/>
      <c r="S47" s="332" t="s">
        <v>61</v>
      </c>
      <c r="T47" s="332"/>
      <c r="U47" s="302"/>
      <c r="V47" s="303"/>
      <c r="W47" s="302"/>
      <c r="X47" s="304"/>
      <c r="Y47" s="53"/>
      <c r="Z47" s="54"/>
    </row>
    <row r="48" spans="1:26" s="32" customFormat="1" ht="15" customHeight="1" x14ac:dyDescent="0.4">
      <c r="A48" s="59"/>
      <c r="B48" s="53"/>
      <c r="C48" s="53"/>
      <c r="D48" s="53"/>
      <c r="E48" s="315" t="s">
        <v>37</v>
      </c>
      <c r="F48" s="316"/>
      <c r="G48" s="316"/>
      <c r="H48" s="317"/>
      <c r="I48" s="317"/>
      <c r="J48" s="319"/>
      <c r="K48" s="319"/>
      <c r="L48" s="320"/>
      <c r="M48" s="321"/>
      <c r="N48" s="58"/>
      <c r="O48" s="58"/>
      <c r="P48" s="322" t="s">
        <v>37</v>
      </c>
      <c r="Q48" s="323"/>
      <c r="R48" s="323"/>
      <c r="S48" s="324"/>
      <c r="T48" s="325"/>
      <c r="U48" s="302"/>
      <c r="V48" s="303"/>
      <c r="W48" s="302"/>
      <c r="X48" s="304"/>
      <c r="Y48" s="53"/>
      <c r="Z48" s="54"/>
    </row>
    <row r="49" spans="1:26" s="32" customFormat="1" ht="15" customHeight="1" thickBot="1" x14ac:dyDescent="0.45">
      <c r="A49" s="59"/>
      <c r="B49" s="53"/>
      <c r="C49" s="53"/>
      <c r="D49" s="53"/>
      <c r="E49" s="305" t="s">
        <v>38</v>
      </c>
      <c r="F49" s="306"/>
      <c r="G49" s="306"/>
      <c r="H49" s="318"/>
      <c r="I49" s="318"/>
      <c r="J49" s="307"/>
      <c r="K49" s="307"/>
      <c r="L49" s="308"/>
      <c r="M49" s="309"/>
      <c r="N49" s="58"/>
      <c r="O49" s="58"/>
      <c r="P49" s="310" t="s">
        <v>38</v>
      </c>
      <c r="Q49" s="311"/>
      <c r="R49" s="311"/>
      <c r="S49" s="326"/>
      <c r="T49" s="327"/>
      <c r="U49" s="312"/>
      <c r="V49" s="313"/>
      <c r="W49" s="312"/>
      <c r="X49" s="314"/>
      <c r="Y49" s="53"/>
      <c r="Z49" s="54"/>
    </row>
    <row r="50" spans="1:26" s="32" customFormat="1" ht="15" customHeight="1" thickBot="1" x14ac:dyDescent="0.45">
      <c r="A50" s="60"/>
      <c r="B50" s="61"/>
      <c r="C50" s="61"/>
      <c r="D50" s="61"/>
      <c r="E50" s="61"/>
      <c r="F50" s="61"/>
      <c r="G50" s="61"/>
      <c r="H50" s="61"/>
      <c r="I50" s="61"/>
      <c r="J50" s="61"/>
      <c r="K50" s="61"/>
      <c r="L50" s="62"/>
      <c r="M50" s="62"/>
      <c r="N50" s="63"/>
      <c r="O50" s="63"/>
      <c r="P50" s="63"/>
      <c r="Q50" s="53"/>
      <c r="R50" s="53"/>
      <c r="S50" s="53"/>
      <c r="T50" s="53"/>
      <c r="U50" s="53"/>
      <c r="V50" s="53"/>
      <c r="W50" s="53"/>
      <c r="X50" s="53"/>
      <c r="Y50" s="53"/>
      <c r="Z50" s="54"/>
    </row>
    <row r="51" spans="1:26" s="32" customFormat="1" ht="15" customHeight="1" x14ac:dyDescent="0.4">
      <c r="A51" s="287" t="s">
        <v>55</v>
      </c>
      <c r="B51" s="289" t="s">
        <v>20</v>
      </c>
      <c r="C51" s="291" t="s">
        <v>30</v>
      </c>
      <c r="D51" s="293" t="s">
        <v>28</v>
      </c>
      <c r="E51" s="282"/>
      <c r="F51" s="294"/>
      <c r="G51" s="295" t="s">
        <v>31</v>
      </c>
      <c r="H51" s="296"/>
      <c r="I51" s="296"/>
      <c r="J51" s="296"/>
      <c r="K51" s="296"/>
      <c r="L51" s="296"/>
      <c r="M51" s="296"/>
      <c r="N51" s="296"/>
      <c r="O51" s="296"/>
      <c r="P51" s="297"/>
      <c r="Q51" s="298" t="s">
        <v>21</v>
      </c>
      <c r="R51" s="276"/>
      <c r="S51" s="299"/>
      <c r="T51" s="275" t="s">
        <v>22</v>
      </c>
      <c r="U51" s="276"/>
      <c r="V51" s="277"/>
      <c r="W51" s="281" t="s">
        <v>23</v>
      </c>
      <c r="X51" s="282"/>
      <c r="Y51" s="282"/>
      <c r="Z51" s="283"/>
    </row>
    <row r="52" spans="1:26" s="32" customFormat="1" ht="75" customHeight="1" x14ac:dyDescent="0.4">
      <c r="A52" s="288"/>
      <c r="B52" s="290"/>
      <c r="C52" s="292"/>
      <c r="D52" s="64" t="s">
        <v>24</v>
      </c>
      <c r="E52" s="65" t="s">
        <v>25</v>
      </c>
      <c r="F52" s="66" t="s">
        <v>26</v>
      </c>
      <c r="G52" s="67" t="s">
        <v>0</v>
      </c>
      <c r="H52" s="68" t="s">
        <v>1</v>
      </c>
      <c r="I52" s="68" t="s">
        <v>2</v>
      </c>
      <c r="J52" s="69" t="s">
        <v>32</v>
      </c>
      <c r="K52" s="69" t="s">
        <v>33</v>
      </c>
      <c r="L52" s="69" t="s">
        <v>3</v>
      </c>
      <c r="M52" s="69" t="s">
        <v>4</v>
      </c>
      <c r="N52" s="69" t="s">
        <v>5</v>
      </c>
      <c r="O52" s="69" t="s">
        <v>34</v>
      </c>
      <c r="P52" s="70" t="s">
        <v>35</v>
      </c>
      <c r="Q52" s="300"/>
      <c r="R52" s="279"/>
      <c r="S52" s="301"/>
      <c r="T52" s="278"/>
      <c r="U52" s="279"/>
      <c r="V52" s="280"/>
      <c r="W52" s="284"/>
      <c r="X52" s="285"/>
      <c r="Y52" s="285"/>
      <c r="Z52" s="286"/>
    </row>
    <row r="53" spans="1:26" s="32" customFormat="1" ht="24" customHeight="1" x14ac:dyDescent="0.4">
      <c r="A53" s="71">
        <f>'Weekly Menus'!B7</f>
        <v>0</v>
      </c>
      <c r="B53" s="93"/>
      <c r="C53" s="113">
        <f>'K-12'!B35</f>
        <v>0</v>
      </c>
      <c r="D53" s="95"/>
      <c r="E53" s="96"/>
      <c r="F53" s="97"/>
      <c r="G53" s="73"/>
      <c r="H53" s="74">
        <f>'K-12'!E35+'K-12'!C35</f>
        <v>0</v>
      </c>
      <c r="I53" s="74">
        <f>'K-12'!G35+'K-12'!N35</f>
        <v>0</v>
      </c>
      <c r="J53" s="74">
        <f>'K-12'!I35</f>
        <v>0</v>
      </c>
      <c r="K53" s="74">
        <f>'K-12'!J35</f>
        <v>0</v>
      </c>
      <c r="L53" s="74">
        <f>'K-12'!K35</f>
        <v>0</v>
      </c>
      <c r="M53" s="135" t="str">
        <f>IF('K-12'!I118+'K-12'!J118+'K-12'!K118+'K-12'!M118&gt;=2,'K-12'!L35," ")</f>
        <v xml:space="preserve"> </v>
      </c>
      <c r="N53" s="74">
        <f>'K-12'!M35</f>
        <v>0</v>
      </c>
      <c r="O53" s="74"/>
      <c r="P53" s="75"/>
      <c r="Q53" s="262"/>
      <c r="R53" s="262"/>
      <c r="S53" s="263"/>
      <c r="T53" s="264"/>
      <c r="U53" s="262"/>
      <c r="V53" s="263"/>
      <c r="W53" s="272"/>
      <c r="X53" s="273"/>
      <c r="Y53" s="273"/>
      <c r="Z53" s="274"/>
    </row>
    <row r="54" spans="1:26" s="32" customFormat="1" ht="24" customHeight="1" x14ac:dyDescent="0.4">
      <c r="A54" s="71">
        <f>'Weekly Menus'!B8</f>
        <v>0</v>
      </c>
      <c r="B54" s="93"/>
      <c r="C54" s="113">
        <f>'K-12'!B36</f>
        <v>0</v>
      </c>
      <c r="D54" s="95"/>
      <c r="E54" s="96"/>
      <c r="F54" s="97"/>
      <c r="G54" s="73"/>
      <c r="H54" s="74">
        <f>'K-12'!E36+'K-12'!C36</f>
        <v>0</v>
      </c>
      <c r="I54" s="74">
        <f>'K-12'!G36+'K-12'!N36</f>
        <v>0</v>
      </c>
      <c r="J54" s="74">
        <f>'K-12'!I36</f>
        <v>0</v>
      </c>
      <c r="K54" s="74">
        <f>'K-12'!J36</f>
        <v>0</v>
      </c>
      <c r="L54" s="74">
        <f>'K-12'!K36</f>
        <v>0</v>
      </c>
      <c r="M54" s="135" t="str">
        <f>IF('K-12'!I118+'K-12'!J118+'K-12'!K118+'K-12'!M118&gt;=2,'K-12'!L36," ")</f>
        <v xml:space="preserve"> </v>
      </c>
      <c r="N54" s="74">
        <f>'K-12'!M36</f>
        <v>0</v>
      </c>
      <c r="O54" s="74"/>
      <c r="P54" s="75"/>
      <c r="Q54" s="262"/>
      <c r="R54" s="262"/>
      <c r="S54" s="263"/>
      <c r="T54" s="264"/>
      <c r="U54" s="262"/>
      <c r="V54" s="263"/>
      <c r="W54" s="272"/>
      <c r="X54" s="273"/>
      <c r="Y54" s="273"/>
      <c r="Z54" s="274"/>
    </row>
    <row r="55" spans="1:26" s="32" customFormat="1" ht="24" customHeight="1" x14ac:dyDescent="0.4">
      <c r="A55" s="71">
        <f>'Weekly Menus'!B9</f>
        <v>0</v>
      </c>
      <c r="B55" s="93"/>
      <c r="C55" s="113">
        <f>'K-12'!B37</f>
        <v>0</v>
      </c>
      <c r="D55" s="95"/>
      <c r="E55" s="96"/>
      <c r="F55" s="97"/>
      <c r="G55" s="73"/>
      <c r="H55" s="74">
        <f>'K-12'!E37+'K-12'!C37</f>
        <v>0</v>
      </c>
      <c r="I55" s="74">
        <f>'K-12'!G37+'K-12'!N37</f>
        <v>0</v>
      </c>
      <c r="J55" s="74">
        <f>'K-12'!I37</f>
        <v>0</v>
      </c>
      <c r="K55" s="74">
        <f>'K-12'!J37</f>
        <v>0</v>
      </c>
      <c r="L55" s="74">
        <f>'K-12'!K37</f>
        <v>0</v>
      </c>
      <c r="M55" s="135" t="str">
        <f>IF('K-12'!I118+'K-12'!J118+'K-12'!K118+'K-12'!M118&gt;=2,'K-12'!L37," ")</f>
        <v xml:space="preserve"> </v>
      </c>
      <c r="N55" s="74">
        <f>'K-12'!M37</f>
        <v>0</v>
      </c>
      <c r="O55" s="74"/>
      <c r="P55" s="75"/>
      <c r="Q55" s="262"/>
      <c r="R55" s="262"/>
      <c r="S55" s="263"/>
      <c r="T55" s="264"/>
      <c r="U55" s="262"/>
      <c r="V55" s="263"/>
      <c r="W55" s="272"/>
      <c r="X55" s="273"/>
      <c r="Y55" s="273"/>
      <c r="Z55" s="274"/>
    </row>
    <row r="56" spans="1:26" s="32" customFormat="1" ht="24" customHeight="1" x14ac:dyDescent="0.4">
      <c r="A56" s="71">
        <f>'Weekly Menus'!B10</f>
        <v>0</v>
      </c>
      <c r="B56" s="93"/>
      <c r="C56" s="113">
        <f>'K-12'!B38</f>
        <v>0</v>
      </c>
      <c r="D56" s="95"/>
      <c r="E56" s="96"/>
      <c r="F56" s="97"/>
      <c r="G56" s="73"/>
      <c r="H56" s="74">
        <f>'K-12'!E38+'K-12'!C38</f>
        <v>0</v>
      </c>
      <c r="I56" s="74">
        <f>'K-12'!G38+'K-12'!N38</f>
        <v>0</v>
      </c>
      <c r="J56" s="74">
        <f>'K-12'!I38</f>
        <v>0</v>
      </c>
      <c r="K56" s="74">
        <f>'K-12'!J38</f>
        <v>0</v>
      </c>
      <c r="L56" s="74">
        <f>'K-12'!K38</f>
        <v>0</v>
      </c>
      <c r="M56" s="135" t="str">
        <f>IF('K-12'!I118+'K-12'!J118+'K-12'!K118+'K-12'!M118&gt;=2,'K-12'!L38," ")</f>
        <v xml:space="preserve"> </v>
      </c>
      <c r="N56" s="74">
        <f>'K-12'!M38</f>
        <v>0</v>
      </c>
      <c r="O56" s="74"/>
      <c r="P56" s="75"/>
      <c r="Q56" s="262"/>
      <c r="R56" s="262"/>
      <c r="S56" s="263"/>
      <c r="T56" s="264"/>
      <c r="U56" s="262"/>
      <c r="V56" s="263"/>
      <c r="W56" s="272"/>
      <c r="X56" s="273"/>
      <c r="Y56" s="273"/>
      <c r="Z56" s="274"/>
    </row>
    <row r="57" spans="1:26" s="32" customFormat="1" ht="24" customHeight="1" x14ac:dyDescent="0.4">
      <c r="A57" s="71">
        <f>'Weekly Menus'!B11</f>
        <v>0</v>
      </c>
      <c r="B57" s="93"/>
      <c r="C57" s="113">
        <f>'K-12'!B39</f>
        <v>0</v>
      </c>
      <c r="D57" s="95"/>
      <c r="E57" s="96"/>
      <c r="F57" s="97"/>
      <c r="G57" s="73"/>
      <c r="H57" s="74">
        <f>'K-12'!E39+'K-12'!C39</f>
        <v>0</v>
      </c>
      <c r="I57" s="74">
        <f>'K-12'!G39+'K-12'!N39</f>
        <v>0</v>
      </c>
      <c r="J57" s="74">
        <f>'K-12'!I39</f>
        <v>0</v>
      </c>
      <c r="K57" s="74">
        <f>'K-12'!J39</f>
        <v>0</v>
      </c>
      <c r="L57" s="74">
        <f>'K-12'!K39</f>
        <v>0</v>
      </c>
      <c r="M57" s="135" t="str">
        <f>IF('K-12'!I118+'K-12'!J118+'K-12'!K118+'K-12'!M118&gt;=2,'K-12'!L39," ")</f>
        <v xml:space="preserve"> </v>
      </c>
      <c r="N57" s="74">
        <f>'K-12'!M39</f>
        <v>0</v>
      </c>
      <c r="O57" s="74"/>
      <c r="P57" s="75"/>
      <c r="Q57" s="262"/>
      <c r="R57" s="262"/>
      <c r="S57" s="263"/>
      <c r="T57" s="264"/>
      <c r="U57" s="262"/>
      <c r="V57" s="263"/>
      <c r="W57" s="272"/>
      <c r="X57" s="273"/>
      <c r="Y57" s="273"/>
      <c r="Z57" s="274"/>
    </row>
    <row r="58" spans="1:26" s="32" customFormat="1" ht="24" customHeight="1" x14ac:dyDescent="0.4">
      <c r="A58" s="71">
        <f>'Weekly Menus'!B12</f>
        <v>0</v>
      </c>
      <c r="B58" s="93"/>
      <c r="C58" s="113">
        <f>'K-12'!B40</f>
        <v>0</v>
      </c>
      <c r="D58" s="95"/>
      <c r="E58" s="96"/>
      <c r="F58" s="97"/>
      <c r="G58" s="73"/>
      <c r="H58" s="74">
        <f>'K-12'!E40+'K-12'!C40</f>
        <v>0</v>
      </c>
      <c r="I58" s="74">
        <f>'K-12'!G40+'K-12'!N40</f>
        <v>0</v>
      </c>
      <c r="J58" s="74">
        <f>'K-12'!I40</f>
        <v>0</v>
      </c>
      <c r="K58" s="74">
        <f>'K-12'!J40</f>
        <v>0</v>
      </c>
      <c r="L58" s="74">
        <f>'K-12'!K40</f>
        <v>0</v>
      </c>
      <c r="M58" s="135" t="str">
        <f>IF('K-12'!I118+'K-12'!J118+'K-12'!K118+'K-12'!M118&gt;=2,'K-12'!L40," ")</f>
        <v xml:space="preserve"> </v>
      </c>
      <c r="N58" s="74">
        <f>'K-12'!M40</f>
        <v>0</v>
      </c>
      <c r="O58" s="74"/>
      <c r="P58" s="75"/>
      <c r="Q58" s="262"/>
      <c r="R58" s="262"/>
      <c r="S58" s="263"/>
      <c r="T58" s="264"/>
      <c r="U58" s="262"/>
      <c r="V58" s="263"/>
      <c r="W58" s="272"/>
      <c r="X58" s="273"/>
      <c r="Y58" s="273"/>
      <c r="Z58" s="274"/>
    </row>
    <row r="59" spans="1:26" s="32" customFormat="1" ht="24" customHeight="1" x14ac:dyDescent="0.4">
      <c r="A59" s="71">
        <f>'Weekly Menus'!B13</f>
        <v>0</v>
      </c>
      <c r="B59" s="93"/>
      <c r="C59" s="113">
        <f>'K-12'!B41</f>
        <v>0</v>
      </c>
      <c r="D59" s="95"/>
      <c r="E59" s="96"/>
      <c r="F59" s="97"/>
      <c r="G59" s="73"/>
      <c r="H59" s="74">
        <f>'K-12'!E41+'K-12'!C41</f>
        <v>0</v>
      </c>
      <c r="I59" s="74">
        <f>'K-12'!G41+'K-12'!N41</f>
        <v>0</v>
      </c>
      <c r="J59" s="74">
        <f>'K-12'!I41</f>
        <v>0</v>
      </c>
      <c r="K59" s="74">
        <f>'K-12'!J41</f>
        <v>0</v>
      </c>
      <c r="L59" s="74">
        <f>'K-12'!K41</f>
        <v>0</v>
      </c>
      <c r="M59" s="135" t="str">
        <f>IF('K-12'!I118+'K-12'!J118+'K-12'!K118+'K-12'!M118&gt;=2,'K-12'!L41," ")</f>
        <v xml:space="preserve"> </v>
      </c>
      <c r="N59" s="74">
        <f>'K-12'!M41</f>
        <v>0</v>
      </c>
      <c r="O59" s="74"/>
      <c r="P59" s="75"/>
      <c r="Q59" s="262"/>
      <c r="R59" s="262"/>
      <c r="S59" s="263"/>
      <c r="T59" s="264"/>
      <c r="U59" s="262"/>
      <c r="V59" s="263"/>
      <c r="W59" s="272"/>
      <c r="X59" s="273"/>
      <c r="Y59" s="273"/>
      <c r="Z59" s="274"/>
    </row>
    <row r="60" spans="1:26" s="32" customFormat="1" ht="24" customHeight="1" x14ac:dyDescent="0.4">
      <c r="A60" s="71">
        <f>'Weekly Menus'!B14</f>
        <v>0</v>
      </c>
      <c r="B60" s="93"/>
      <c r="C60" s="113">
        <f>'K-12'!B42</f>
        <v>0</v>
      </c>
      <c r="D60" s="95"/>
      <c r="E60" s="96"/>
      <c r="F60" s="97"/>
      <c r="G60" s="73"/>
      <c r="H60" s="74">
        <f>'K-12'!E42+'K-12'!C42</f>
        <v>0</v>
      </c>
      <c r="I60" s="74">
        <f>'K-12'!G42+'K-12'!N42</f>
        <v>0</v>
      </c>
      <c r="J60" s="74">
        <f>'K-12'!I42</f>
        <v>0</v>
      </c>
      <c r="K60" s="74">
        <f>'K-12'!J42</f>
        <v>0</v>
      </c>
      <c r="L60" s="74">
        <f>'K-12'!K42</f>
        <v>0</v>
      </c>
      <c r="M60" s="135" t="str">
        <f>IF('K-12'!I118+'K-12'!J118+'K-12'!K118+'K-12'!M118&gt;=2,'K-12'!L42," ")</f>
        <v xml:space="preserve"> </v>
      </c>
      <c r="N60" s="74">
        <f>'K-12'!M42</f>
        <v>0</v>
      </c>
      <c r="O60" s="74"/>
      <c r="P60" s="75"/>
      <c r="Q60" s="262"/>
      <c r="R60" s="262"/>
      <c r="S60" s="263"/>
      <c r="T60" s="264"/>
      <c r="U60" s="262"/>
      <c r="V60" s="263"/>
      <c r="W60" s="272"/>
      <c r="X60" s="273"/>
      <c r="Y60" s="273"/>
      <c r="Z60" s="274"/>
    </row>
    <row r="61" spans="1:26" s="32" customFormat="1" ht="24" customHeight="1" x14ac:dyDescent="0.4">
      <c r="A61" s="71">
        <f>'Weekly Menus'!B15</f>
        <v>0</v>
      </c>
      <c r="B61" s="93"/>
      <c r="C61" s="113">
        <f>'K-12'!B43</f>
        <v>0</v>
      </c>
      <c r="D61" s="95"/>
      <c r="E61" s="96"/>
      <c r="F61" s="97"/>
      <c r="G61" s="73"/>
      <c r="H61" s="74">
        <f>'K-12'!E43+'K-12'!C43</f>
        <v>0</v>
      </c>
      <c r="I61" s="74">
        <f>'K-12'!G43+'K-12'!N43</f>
        <v>0</v>
      </c>
      <c r="J61" s="74">
        <f>'K-12'!I43</f>
        <v>0</v>
      </c>
      <c r="K61" s="74">
        <f>'K-12'!J43</f>
        <v>0</v>
      </c>
      <c r="L61" s="74">
        <f>'K-12'!K43</f>
        <v>0</v>
      </c>
      <c r="M61" s="135" t="str">
        <f>IF('K-12'!I118+'K-12'!J118+'K-12'!K118+'K-12'!M118&gt;=2,'K-12'!L43," ")</f>
        <v xml:space="preserve"> </v>
      </c>
      <c r="N61" s="74">
        <f>'K-12'!M43</f>
        <v>0</v>
      </c>
      <c r="O61" s="74"/>
      <c r="P61" s="75"/>
      <c r="Q61" s="262"/>
      <c r="R61" s="262"/>
      <c r="S61" s="263"/>
      <c r="T61" s="264"/>
      <c r="U61" s="262"/>
      <c r="V61" s="263"/>
      <c r="W61" s="272"/>
      <c r="X61" s="273"/>
      <c r="Y61" s="273"/>
      <c r="Z61" s="274"/>
    </row>
    <row r="62" spans="1:26" s="32" customFormat="1" ht="24" customHeight="1" x14ac:dyDescent="0.4">
      <c r="A62" s="71">
        <f>'Weekly Menus'!B16</f>
        <v>0</v>
      </c>
      <c r="B62" s="93"/>
      <c r="C62" s="113">
        <f>'K-12'!B44</f>
        <v>0</v>
      </c>
      <c r="D62" s="95"/>
      <c r="E62" s="96"/>
      <c r="F62" s="97"/>
      <c r="G62" s="73"/>
      <c r="H62" s="74">
        <f>'K-12'!E44+'K-12'!C44</f>
        <v>0</v>
      </c>
      <c r="I62" s="74">
        <f>'K-12'!G44+'K-12'!N44</f>
        <v>0</v>
      </c>
      <c r="J62" s="74">
        <f>'K-12'!I44</f>
        <v>0</v>
      </c>
      <c r="K62" s="74">
        <f>'K-12'!J44</f>
        <v>0</v>
      </c>
      <c r="L62" s="74">
        <f>'K-12'!K44</f>
        <v>0</v>
      </c>
      <c r="M62" s="135" t="str">
        <f>IF('K-12'!I118+'K-12'!J118+'K-12'!K118+'K-12'!M118&gt;=2,'K-12'!L44," ")</f>
        <v xml:space="preserve"> </v>
      </c>
      <c r="N62" s="74">
        <f>'K-12'!M44</f>
        <v>0</v>
      </c>
      <c r="O62" s="74"/>
      <c r="P62" s="75"/>
      <c r="Q62" s="262"/>
      <c r="R62" s="262"/>
      <c r="S62" s="263"/>
      <c r="T62" s="264"/>
      <c r="U62" s="262"/>
      <c r="V62" s="263"/>
      <c r="W62" s="272"/>
      <c r="X62" s="273"/>
      <c r="Y62" s="273"/>
      <c r="Z62" s="274"/>
    </row>
    <row r="63" spans="1:26" s="32" customFormat="1" ht="24" customHeight="1" x14ac:dyDescent="0.4">
      <c r="A63" s="71">
        <f>'Weekly Menus'!B17</f>
        <v>0</v>
      </c>
      <c r="B63" s="93"/>
      <c r="C63" s="113">
        <f>'K-12'!B45</f>
        <v>0</v>
      </c>
      <c r="D63" s="95"/>
      <c r="E63" s="96"/>
      <c r="F63" s="97"/>
      <c r="G63" s="73"/>
      <c r="H63" s="74">
        <f>'K-12'!E45+'K-12'!C45</f>
        <v>0</v>
      </c>
      <c r="I63" s="74">
        <f>'K-12'!G45+'K-12'!N45</f>
        <v>0</v>
      </c>
      <c r="J63" s="74">
        <f>'K-12'!I45</f>
        <v>0</v>
      </c>
      <c r="K63" s="74">
        <f>'K-12'!J45</f>
        <v>0</v>
      </c>
      <c r="L63" s="74">
        <f>'K-12'!K45</f>
        <v>0</v>
      </c>
      <c r="M63" s="135" t="str">
        <f>IF('K-12'!I118+'K-12'!J118+'K-12'!K118+'K-12'!M118&gt;=2,'K-12'!L45," ")</f>
        <v xml:space="preserve"> </v>
      </c>
      <c r="N63" s="74">
        <f>'K-12'!M45</f>
        <v>0</v>
      </c>
      <c r="O63" s="74"/>
      <c r="P63" s="75"/>
      <c r="Q63" s="262"/>
      <c r="R63" s="262"/>
      <c r="S63" s="263"/>
      <c r="T63" s="264"/>
      <c r="U63" s="262"/>
      <c r="V63" s="263"/>
      <c r="W63" s="265"/>
      <c r="X63" s="265"/>
      <c r="Y63" s="265"/>
      <c r="Z63" s="266"/>
    </row>
    <row r="64" spans="1:26" s="32" customFormat="1" ht="24" customHeight="1" x14ac:dyDescent="0.4">
      <c r="A64" s="71">
        <f>'Weekly Menus'!B18</f>
        <v>0</v>
      </c>
      <c r="B64" s="93"/>
      <c r="C64" s="113">
        <f>'K-12'!B46</f>
        <v>0</v>
      </c>
      <c r="D64" s="95"/>
      <c r="E64" s="96"/>
      <c r="F64" s="97"/>
      <c r="G64" s="73"/>
      <c r="H64" s="74">
        <f>'K-12'!E46+'K-12'!C46</f>
        <v>0</v>
      </c>
      <c r="I64" s="74">
        <f>'K-12'!G46+'K-12'!N46</f>
        <v>0</v>
      </c>
      <c r="J64" s="74">
        <f>'K-12'!I46</f>
        <v>0</v>
      </c>
      <c r="K64" s="74">
        <f>'K-12'!J46</f>
        <v>0</v>
      </c>
      <c r="L64" s="74">
        <f>'K-12'!K46</f>
        <v>0</v>
      </c>
      <c r="M64" s="135" t="str">
        <f>IF('K-12'!I118+'K-12'!J118+'K-12'!K118+'K-12'!M118&gt;=2,'K-12'!L46," ")</f>
        <v xml:space="preserve"> </v>
      </c>
      <c r="N64" s="74">
        <f>'K-12'!M46</f>
        <v>0</v>
      </c>
      <c r="O64" s="74"/>
      <c r="P64" s="75"/>
      <c r="Q64" s="262"/>
      <c r="R64" s="262"/>
      <c r="S64" s="263"/>
      <c r="T64" s="264"/>
      <c r="U64" s="262"/>
      <c r="V64" s="263"/>
      <c r="W64" s="265"/>
      <c r="X64" s="265"/>
      <c r="Y64" s="265"/>
      <c r="Z64" s="266"/>
    </row>
    <row r="65" spans="1:26" s="32" customFormat="1" ht="24" customHeight="1" x14ac:dyDescent="0.4">
      <c r="A65" s="71">
        <f>'Weekly Menus'!B19</f>
        <v>0</v>
      </c>
      <c r="B65" s="93"/>
      <c r="C65" s="113">
        <f>'K-12'!B47</f>
        <v>0</v>
      </c>
      <c r="D65" s="95"/>
      <c r="E65" s="96"/>
      <c r="F65" s="97"/>
      <c r="G65" s="73"/>
      <c r="H65" s="74">
        <f>'K-12'!E47+'K-12'!C47</f>
        <v>0</v>
      </c>
      <c r="I65" s="74">
        <f>'K-12'!G47+'K-12'!N47</f>
        <v>0</v>
      </c>
      <c r="J65" s="74">
        <f>'K-12'!I47</f>
        <v>0</v>
      </c>
      <c r="K65" s="74">
        <f>'K-12'!J47</f>
        <v>0</v>
      </c>
      <c r="L65" s="74">
        <f>'K-12'!K47</f>
        <v>0</v>
      </c>
      <c r="M65" s="135" t="str">
        <f>IF('K-12'!I118+'K-12'!J118+'K-12'!K118+'K-12'!M118&gt;=2,'K-12'!L47," ")</f>
        <v xml:space="preserve"> </v>
      </c>
      <c r="N65" s="74">
        <f>'K-12'!M47</f>
        <v>0</v>
      </c>
      <c r="O65" s="74"/>
      <c r="P65" s="75"/>
      <c r="Q65" s="262"/>
      <c r="R65" s="262"/>
      <c r="S65" s="263"/>
      <c r="T65" s="264"/>
      <c r="U65" s="262"/>
      <c r="V65" s="263"/>
      <c r="W65" s="265"/>
      <c r="X65" s="265"/>
      <c r="Y65" s="265"/>
      <c r="Z65" s="266"/>
    </row>
    <row r="66" spans="1:26" s="32" customFormat="1" ht="24" customHeight="1" x14ac:dyDescent="0.4">
      <c r="A66" s="71">
        <f>'Weekly Menus'!B20</f>
        <v>0</v>
      </c>
      <c r="B66" s="93"/>
      <c r="C66" s="113">
        <f>'K-12'!B48</f>
        <v>0</v>
      </c>
      <c r="D66" s="95"/>
      <c r="E66" s="96"/>
      <c r="F66" s="97"/>
      <c r="G66" s="73"/>
      <c r="H66" s="74">
        <f>'K-12'!E48+'K-12'!C48</f>
        <v>0</v>
      </c>
      <c r="I66" s="74">
        <f>'K-12'!G48+'K-12'!N48</f>
        <v>0</v>
      </c>
      <c r="J66" s="74">
        <f>'K-12'!I48</f>
        <v>0</v>
      </c>
      <c r="K66" s="74">
        <f>'K-12'!J48</f>
        <v>0</v>
      </c>
      <c r="L66" s="74">
        <f>'K-12'!K48</f>
        <v>0</v>
      </c>
      <c r="M66" s="135" t="str">
        <f>IF('K-12'!I118+'K-12'!J118+'K-12'!K118+'K-12'!M118&gt;=2,'K-12'!L48," ")</f>
        <v xml:space="preserve"> </v>
      </c>
      <c r="N66" s="74">
        <f>'K-12'!M48</f>
        <v>0</v>
      </c>
      <c r="O66" s="74"/>
      <c r="P66" s="75"/>
      <c r="Q66" s="262"/>
      <c r="R66" s="262"/>
      <c r="S66" s="263"/>
      <c r="T66" s="264"/>
      <c r="U66" s="262"/>
      <c r="V66" s="263"/>
      <c r="W66" s="265"/>
      <c r="X66" s="265"/>
      <c r="Y66" s="265"/>
      <c r="Z66" s="266"/>
    </row>
    <row r="67" spans="1:26" s="32" customFormat="1" ht="24" customHeight="1" x14ac:dyDescent="0.4">
      <c r="A67" s="71">
        <f>'Weekly Menus'!B21</f>
        <v>0</v>
      </c>
      <c r="B67" s="93"/>
      <c r="C67" s="113">
        <f>'K-12'!B49</f>
        <v>0</v>
      </c>
      <c r="D67" s="95"/>
      <c r="E67" s="96"/>
      <c r="F67" s="97"/>
      <c r="G67" s="73"/>
      <c r="H67" s="74">
        <f>'K-12'!E49+'K-12'!C49</f>
        <v>0</v>
      </c>
      <c r="I67" s="74">
        <f>'K-12'!G49+'K-12'!N49</f>
        <v>0</v>
      </c>
      <c r="J67" s="74">
        <f>'K-12'!I49</f>
        <v>0</v>
      </c>
      <c r="K67" s="74">
        <f>'K-12'!J49</f>
        <v>0</v>
      </c>
      <c r="L67" s="74">
        <f>'K-12'!K49</f>
        <v>0</v>
      </c>
      <c r="M67" s="135" t="str">
        <f>IF('K-12'!I118+'K-12'!J118+'K-12'!K118+'K-12'!M118&gt;=2,'K-12'!L49," ")</f>
        <v xml:space="preserve"> </v>
      </c>
      <c r="N67" s="74">
        <f>'K-12'!M49</f>
        <v>0</v>
      </c>
      <c r="O67" s="74"/>
      <c r="P67" s="75"/>
      <c r="Q67" s="262"/>
      <c r="R67" s="262"/>
      <c r="S67" s="263"/>
      <c r="T67" s="264"/>
      <c r="U67" s="262"/>
      <c r="V67" s="263"/>
      <c r="W67" s="265"/>
      <c r="X67" s="265"/>
      <c r="Y67" s="265"/>
      <c r="Z67" s="266"/>
    </row>
    <row r="68" spans="1:26" s="32" customFormat="1" ht="24" customHeight="1" x14ac:dyDescent="0.4">
      <c r="A68" s="71">
        <f>'Weekly Menus'!B22</f>
        <v>0</v>
      </c>
      <c r="B68" s="93"/>
      <c r="C68" s="113">
        <f>'K-12'!B50</f>
        <v>0</v>
      </c>
      <c r="D68" s="95"/>
      <c r="E68" s="96"/>
      <c r="F68" s="97"/>
      <c r="G68" s="73"/>
      <c r="H68" s="74">
        <f>'K-12'!E50+'K-12'!C50</f>
        <v>0</v>
      </c>
      <c r="I68" s="74">
        <f>'K-12'!G50+'K-12'!N50</f>
        <v>0</v>
      </c>
      <c r="J68" s="74">
        <f>'K-12'!I50</f>
        <v>0</v>
      </c>
      <c r="K68" s="74">
        <f>'K-12'!J50</f>
        <v>0</v>
      </c>
      <c r="L68" s="74">
        <f>'K-12'!K50</f>
        <v>0</v>
      </c>
      <c r="M68" s="135" t="str">
        <f>IF('K-12'!I118+'K-12'!J118+'K-12'!K118+'K-12'!M118&gt;=2,'K-12'!L50," ")</f>
        <v xml:space="preserve"> </v>
      </c>
      <c r="N68" s="74">
        <f>'K-12'!M50</f>
        <v>0</v>
      </c>
      <c r="O68" s="74"/>
      <c r="P68" s="75"/>
      <c r="Q68" s="262"/>
      <c r="R68" s="262"/>
      <c r="S68" s="263"/>
      <c r="T68" s="264"/>
      <c r="U68" s="262"/>
      <c r="V68" s="263"/>
      <c r="W68" s="265"/>
      <c r="X68" s="265"/>
      <c r="Y68" s="265"/>
      <c r="Z68" s="266"/>
    </row>
    <row r="69" spans="1:26" s="32" customFormat="1" ht="24" customHeight="1" x14ac:dyDescent="0.4">
      <c r="A69" s="71">
        <f>'Weekly Menus'!B23</f>
        <v>0</v>
      </c>
      <c r="B69" s="93"/>
      <c r="C69" s="113">
        <f>'K-12'!B51</f>
        <v>0</v>
      </c>
      <c r="D69" s="95"/>
      <c r="E69" s="96"/>
      <c r="F69" s="97"/>
      <c r="G69" s="73"/>
      <c r="H69" s="74">
        <f>'K-12'!E51+'K-12'!C51</f>
        <v>0</v>
      </c>
      <c r="I69" s="74">
        <f>'K-12'!G51+'K-12'!N51</f>
        <v>0</v>
      </c>
      <c r="J69" s="74">
        <f>'K-12'!I51</f>
        <v>0</v>
      </c>
      <c r="K69" s="74">
        <f>'K-12'!J51</f>
        <v>0</v>
      </c>
      <c r="L69" s="74">
        <f>'K-12'!K51</f>
        <v>0</v>
      </c>
      <c r="M69" s="135" t="str">
        <f>IF('K-12'!I118+'K-12'!J118+'K-12'!K118+'K-12'!M118&gt;=2,'K-12'!L51," ")</f>
        <v xml:space="preserve"> </v>
      </c>
      <c r="N69" s="74">
        <f>'K-12'!M51</f>
        <v>0</v>
      </c>
      <c r="O69" s="74"/>
      <c r="P69" s="75"/>
      <c r="Q69" s="262"/>
      <c r="R69" s="262"/>
      <c r="S69" s="263"/>
      <c r="T69" s="264"/>
      <c r="U69" s="262"/>
      <c r="V69" s="263"/>
      <c r="W69" s="265"/>
      <c r="X69" s="265"/>
      <c r="Y69" s="265"/>
      <c r="Z69" s="266"/>
    </row>
    <row r="70" spans="1:26" s="32" customFormat="1" ht="24" customHeight="1" x14ac:dyDescent="0.4">
      <c r="A70" s="71">
        <f>'Weekly Menus'!B24</f>
        <v>0</v>
      </c>
      <c r="B70" s="93"/>
      <c r="C70" s="113">
        <f>'K-12'!B52</f>
        <v>0</v>
      </c>
      <c r="D70" s="95"/>
      <c r="E70" s="96"/>
      <c r="F70" s="97"/>
      <c r="G70" s="73"/>
      <c r="H70" s="74">
        <f>'K-12'!E52+'K-12'!C52</f>
        <v>0</v>
      </c>
      <c r="I70" s="74">
        <f>'K-12'!G52+'K-12'!N52</f>
        <v>0</v>
      </c>
      <c r="J70" s="74">
        <f>'K-12'!I52</f>
        <v>0</v>
      </c>
      <c r="K70" s="74">
        <f>'K-12'!J52</f>
        <v>0</v>
      </c>
      <c r="L70" s="74">
        <f>'K-12'!K52</f>
        <v>0</v>
      </c>
      <c r="M70" s="135" t="str">
        <f>IF('K-12'!I118+'K-12'!J118+'K-12'!K118+'K-12'!M118&gt;=2,'K-12'!L52," ")</f>
        <v xml:space="preserve"> </v>
      </c>
      <c r="N70" s="74">
        <f>'K-12'!M52</f>
        <v>0</v>
      </c>
      <c r="O70" s="74"/>
      <c r="P70" s="75"/>
      <c r="Q70" s="262"/>
      <c r="R70" s="262"/>
      <c r="S70" s="263"/>
      <c r="T70" s="264"/>
      <c r="U70" s="262"/>
      <c r="V70" s="263"/>
      <c r="W70" s="265"/>
      <c r="X70" s="265"/>
      <c r="Y70" s="265"/>
      <c r="Z70" s="266"/>
    </row>
    <row r="71" spans="1:26" s="32" customFormat="1" ht="24" customHeight="1" x14ac:dyDescent="0.4">
      <c r="A71" s="71">
        <f>'Weekly Menus'!B25</f>
        <v>0</v>
      </c>
      <c r="B71" s="93"/>
      <c r="C71" s="113">
        <f>'K-12'!B53</f>
        <v>0</v>
      </c>
      <c r="D71" s="95"/>
      <c r="E71" s="96"/>
      <c r="F71" s="97"/>
      <c r="G71" s="73"/>
      <c r="H71" s="74">
        <f>'K-12'!E53+'K-12'!C53</f>
        <v>0</v>
      </c>
      <c r="I71" s="74">
        <f>'K-12'!G53+'K-12'!N53</f>
        <v>0</v>
      </c>
      <c r="J71" s="74">
        <f>'K-12'!I53</f>
        <v>0</v>
      </c>
      <c r="K71" s="74">
        <f>'K-12'!J53</f>
        <v>0</v>
      </c>
      <c r="L71" s="74">
        <f>'K-12'!K53</f>
        <v>0</v>
      </c>
      <c r="M71" s="135" t="str">
        <f>IF('K-12'!I118+'K-12'!J118+'K-12'!K118+'K-12'!M118&gt;=2,'K-12'!L53," ")</f>
        <v xml:space="preserve"> </v>
      </c>
      <c r="N71" s="74">
        <f>'K-12'!M53</f>
        <v>0</v>
      </c>
      <c r="O71" s="74"/>
      <c r="P71" s="75"/>
      <c r="Q71" s="262"/>
      <c r="R71" s="262"/>
      <c r="S71" s="263"/>
      <c r="T71" s="264"/>
      <c r="U71" s="262"/>
      <c r="V71" s="263"/>
      <c r="W71" s="265"/>
      <c r="X71" s="265"/>
      <c r="Y71" s="265"/>
      <c r="Z71" s="266"/>
    </row>
    <row r="72" spans="1:26" s="32" customFormat="1" ht="24" customHeight="1" thickBot="1" x14ac:dyDescent="0.45">
      <c r="A72" s="81">
        <f>'Weekly Menus'!B26</f>
        <v>0</v>
      </c>
      <c r="B72" s="94"/>
      <c r="C72" s="119">
        <f>'K-12'!B54</f>
        <v>0</v>
      </c>
      <c r="D72" s="98"/>
      <c r="E72" s="99"/>
      <c r="F72" s="100"/>
      <c r="G72" s="137"/>
      <c r="H72" s="138">
        <f>'K-12'!E54+'K-12'!C54</f>
        <v>0</v>
      </c>
      <c r="I72" s="138">
        <f>'K-12'!G54+'K-12'!N54</f>
        <v>0</v>
      </c>
      <c r="J72" s="138">
        <f>'K-12'!I54</f>
        <v>0</v>
      </c>
      <c r="K72" s="138">
        <f>'K-12'!J54</f>
        <v>0</v>
      </c>
      <c r="L72" s="138">
        <f>'K-12'!K54</f>
        <v>0</v>
      </c>
      <c r="M72" s="139" t="str">
        <f>IF('K-12'!I118+'K-12'!J118+'K-12'!K118+'K-12'!M118&gt;=2,'K-12'!L54," ")</f>
        <v xml:space="preserve"> </v>
      </c>
      <c r="N72" s="138">
        <f>'K-12'!M54</f>
        <v>0</v>
      </c>
      <c r="O72" s="138"/>
      <c r="P72" s="140"/>
      <c r="Q72" s="267"/>
      <c r="R72" s="267"/>
      <c r="S72" s="268"/>
      <c r="T72" s="269"/>
      <c r="U72" s="267"/>
      <c r="V72" s="268"/>
      <c r="W72" s="270"/>
      <c r="X72" s="270"/>
      <c r="Y72" s="270"/>
      <c r="Z72" s="271"/>
    </row>
    <row r="73" spans="1:26" s="32" customFormat="1" ht="24" customHeight="1" x14ac:dyDescent="0.4">
      <c r="A73" s="247" t="s">
        <v>44</v>
      </c>
      <c r="B73" s="248"/>
      <c r="C73" s="248"/>
      <c r="D73" s="248"/>
      <c r="E73" s="248"/>
      <c r="F73" s="248"/>
      <c r="G73" s="134">
        <f>FLOOR(SUM(G53:G72), 0.25)</f>
        <v>0</v>
      </c>
      <c r="H73" s="134">
        <f>FLOOR(SUM(H53:H72), 0.25)</f>
        <v>0</v>
      </c>
      <c r="I73" s="134">
        <f>FLOOR(SUM(I53:I72), 0.125)</f>
        <v>0</v>
      </c>
      <c r="J73" s="134">
        <f t="shared" ref="J73" si="2">FLOOR(SUM(J53:J72), 0.125)</f>
        <v>0</v>
      </c>
      <c r="K73" s="134">
        <f t="shared" ref="K73" si="3">FLOOR(SUM(K53:K72), 0.125)</f>
        <v>0</v>
      </c>
      <c r="L73" s="134">
        <f t="shared" ref="L73" si="4">FLOOR(SUM(L53:L72), 0.125)</f>
        <v>0</v>
      </c>
      <c r="M73" s="134">
        <f t="shared" ref="M73" si="5">FLOOR(SUM(M53:M72), 0.125)</f>
        <v>0</v>
      </c>
      <c r="N73" s="134">
        <f t="shared" ref="N73" si="6">FLOOR(SUM(N53:N72), 0.125)</f>
        <v>0</v>
      </c>
      <c r="O73" s="134">
        <f t="shared" ref="O73" si="7">FLOOR(SUM(O53:O72), 0.125)</f>
        <v>0</v>
      </c>
      <c r="P73" s="136">
        <f t="shared" ref="P73" si="8">FLOOR(SUM(P53:P72), 0.125)</f>
        <v>0</v>
      </c>
      <c r="Q73" s="249" t="s">
        <v>48</v>
      </c>
      <c r="R73" s="250"/>
      <c r="S73" s="250"/>
      <c r="T73" s="250"/>
      <c r="U73" s="250"/>
      <c r="V73" s="250"/>
      <c r="W73" s="250"/>
      <c r="X73" s="250"/>
      <c r="Y73" s="250"/>
      <c r="Z73" s="251"/>
    </row>
    <row r="74" spans="1:26" s="32" customFormat="1" ht="24" customHeight="1" x14ac:dyDescent="0.4">
      <c r="A74" s="258" t="s">
        <v>43</v>
      </c>
      <c r="B74" s="259"/>
      <c r="C74" s="259"/>
      <c r="D74" s="259"/>
      <c r="E74" s="259"/>
      <c r="F74" s="259"/>
      <c r="G74" s="33"/>
      <c r="H74" s="33"/>
      <c r="I74" s="33"/>
      <c r="J74" s="33"/>
      <c r="K74" s="33"/>
      <c r="L74" s="33"/>
      <c r="M74" s="33"/>
      <c r="N74" s="33"/>
      <c r="O74" s="33"/>
      <c r="P74" s="118"/>
      <c r="Q74" s="252"/>
      <c r="R74" s="253"/>
      <c r="S74" s="253"/>
      <c r="T74" s="253"/>
      <c r="U74" s="253"/>
      <c r="V74" s="253"/>
      <c r="W74" s="253"/>
      <c r="X74" s="253"/>
      <c r="Y74" s="253"/>
      <c r="Z74" s="254"/>
    </row>
    <row r="75" spans="1:26" s="32" customFormat="1" ht="24" customHeight="1" thickBot="1" x14ac:dyDescent="0.45">
      <c r="A75" s="260" t="s">
        <v>54</v>
      </c>
      <c r="B75" s="261"/>
      <c r="C75" s="261"/>
      <c r="D75" s="261"/>
      <c r="E75" s="261"/>
      <c r="F75" s="261"/>
      <c r="G75" s="77">
        <f>SUM(G35,G73)</f>
        <v>0</v>
      </c>
      <c r="H75" s="77">
        <f t="shared" ref="H75:P75" si="9">SUM(H35,H73)</f>
        <v>0</v>
      </c>
      <c r="I75" s="77">
        <f t="shared" si="9"/>
        <v>0</v>
      </c>
      <c r="J75" s="77">
        <f t="shared" si="9"/>
        <v>0</v>
      </c>
      <c r="K75" s="77">
        <f t="shared" si="9"/>
        <v>0</v>
      </c>
      <c r="L75" s="77">
        <f t="shared" si="9"/>
        <v>0</v>
      </c>
      <c r="M75" s="77">
        <f t="shared" si="9"/>
        <v>0</v>
      </c>
      <c r="N75" s="77">
        <f t="shared" si="9"/>
        <v>0</v>
      </c>
      <c r="O75" s="77">
        <f t="shared" si="9"/>
        <v>0</v>
      </c>
      <c r="P75" s="78">
        <f t="shared" si="9"/>
        <v>0</v>
      </c>
      <c r="Q75" s="255"/>
      <c r="R75" s="256"/>
      <c r="S75" s="256"/>
      <c r="T75" s="256"/>
      <c r="U75" s="256"/>
      <c r="V75" s="256"/>
      <c r="W75" s="256"/>
      <c r="X75" s="256"/>
      <c r="Y75" s="256"/>
      <c r="Z75" s="257"/>
    </row>
    <row r="76" spans="1:26" s="32" customFormat="1" ht="15" customHeight="1" thickBot="1" x14ac:dyDescent="0.45">
      <c r="A76" s="82"/>
      <c r="B76" s="82"/>
      <c r="C76" s="82"/>
      <c r="D76" s="82"/>
      <c r="E76" s="82"/>
      <c r="F76" s="82"/>
      <c r="G76" s="82"/>
      <c r="H76" s="83"/>
      <c r="I76" s="82"/>
      <c r="J76" s="84"/>
      <c r="K76" s="84"/>
      <c r="L76" s="84"/>
      <c r="M76" s="84"/>
      <c r="N76" s="85"/>
      <c r="O76" s="85"/>
      <c r="P76" s="85"/>
      <c r="Q76" s="85"/>
      <c r="R76" s="85"/>
      <c r="S76" s="85"/>
      <c r="T76" s="85"/>
      <c r="U76" s="85"/>
      <c r="V76" s="85"/>
      <c r="W76" s="85"/>
      <c r="X76" s="85"/>
      <c r="Y76" s="85"/>
      <c r="Z76" s="85"/>
    </row>
    <row r="77" spans="1:26" s="32" customFormat="1" ht="24.75" customHeight="1" x14ac:dyDescent="0.4">
      <c r="A77" s="358" t="s">
        <v>63</v>
      </c>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60"/>
    </row>
    <row r="78" spans="1:26" s="32" customFormat="1" ht="15" customHeight="1" x14ac:dyDescent="0.4">
      <c r="A78" s="45"/>
      <c r="B78" s="46"/>
      <c r="C78" s="46"/>
      <c r="D78" s="46"/>
      <c r="E78" s="46"/>
      <c r="F78" s="46"/>
      <c r="G78" s="46"/>
      <c r="H78" s="46"/>
      <c r="I78" s="46"/>
      <c r="J78" s="46"/>
      <c r="K78" s="46"/>
      <c r="L78" s="46"/>
      <c r="M78" s="46"/>
      <c r="N78" s="47"/>
      <c r="O78" s="47"/>
      <c r="P78" s="47"/>
      <c r="Q78" s="48"/>
      <c r="R78" s="48"/>
      <c r="S78" s="48"/>
      <c r="T78" s="48"/>
      <c r="U78" s="48"/>
      <c r="V78" s="48"/>
      <c r="W78" s="48"/>
      <c r="X78" s="48"/>
      <c r="Y78" s="48"/>
      <c r="Z78" s="49"/>
    </row>
    <row r="79" spans="1:26" s="32" customFormat="1" ht="15" customHeight="1" x14ac:dyDescent="0.4">
      <c r="A79" s="50" t="s">
        <v>51</v>
      </c>
      <c r="B79" s="90" t="s">
        <v>8</v>
      </c>
      <c r="C79" s="91"/>
      <c r="D79" s="92"/>
      <c r="E79" s="91"/>
      <c r="F79" s="52"/>
      <c r="G79" s="53"/>
      <c r="H79" s="53"/>
      <c r="I79" s="53"/>
      <c r="J79" s="53"/>
      <c r="K79" s="46"/>
      <c r="L79" s="46"/>
      <c r="M79" s="46"/>
      <c r="N79" s="47"/>
      <c r="O79" s="47"/>
      <c r="P79" s="47"/>
      <c r="Q79" s="53"/>
      <c r="R79" s="53"/>
      <c r="S79" s="53"/>
      <c r="T79" s="53"/>
      <c r="U79" s="53"/>
      <c r="V79" s="53"/>
      <c r="W79" s="53"/>
      <c r="X79" s="53"/>
      <c r="Y79" s="53"/>
      <c r="Z79" s="54"/>
    </row>
    <row r="80" spans="1:26" s="32" customFormat="1" ht="15" customHeight="1" x14ac:dyDescent="0.4">
      <c r="A80" s="50"/>
      <c r="B80" s="52"/>
      <c r="C80" s="52"/>
      <c r="D80" s="52"/>
      <c r="E80" s="52"/>
      <c r="F80" s="52"/>
      <c r="G80" s="52"/>
      <c r="H80" s="51"/>
      <c r="I80" s="52"/>
      <c r="J80" s="46"/>
      <c r="K80" s="46"/>
      <c r="L80" s="46"/>
      <c r="M80" s="46"/>
      <c r="N80" s="47"/>
      <c r="O80" s="47"/>
      <c r="P80" s="47"/>
      <c r="Q80" s="53"/>
      <c r="R80" s="53"/>
      <c r="S80" s="53"/>
      <c r="T80" s="53"/>
      <c r="U80" s="53"/>
      <c r="V80" s="53"/>
      <c r="W80" s="53"/>
      <c r="X80" s="53"/>
      <c r="Y80" s="53"/>
      <c r="Z80" s="54"/>
    </row>
    <row r="81" spans="1:26" s="32" customFormat="1" ht="15" customHeight="1" thickBot="1" x14ac:dyDescent="0.45">
      <c r="A81" s="50" t="s">
        <v>45</v>
      </c>
      <c r="B81" s="91"/>
      <c r="C81" s="91"/>
      <c r="D81" s="91"/>
      <c r="E81" s="52"/>
      <c r="F81" s="52"/>
      <c r="G81" s="52"/>
      <c r="H81" s="51"/>
      <c r="I81" s="52"/>
      <c r="J81" s="46"/>
      <c r="K81" s="46"/>
      <c r="L81" s="46"/>
      <c r="M81" s="46"/>
      <c r="N81" s="47"/>
      <c r="O81" s="47"/>
      <c r="P81" s="47"/>
      <c r="Q81" s="53"/>
      <c r="R81" s="53"/>
      <c r="S81" s="53"/>
      <c r="T81" s="53"/>
      <c r="U81" s="53"/>
      <c r="V81" s="53"/>
      <c r="W81" s="53"/>
      <c r="X81" s="53"/>
      <c r="Y81" s="53"/>
      <c r="Z81" s="54"/>
    </row>
    <row r="82" spans="1:26" s="32" customFormat="1" ht="15" customHeight="1" thickBot="1" x14ac:dyDescent="0.45">
      <c r="A82" s="50"/>
      <c r="B82" s="52"/>
      <c r="C82" s="52"/>
      <c r="D82" s="52"/>
      <c r="E82" s="350" t="s">
        <v>40</v>
      </c>
      <c r="F82" s="351"/>
      <c r="G82" s="351"/>
      <c r="H82" s="351"/>
      <c r="I82" s="351"/>
      <c r="J82" s="351"/>
      <c r="K82" s="351"/>
      <c r="L82" s="351"/>
      <c r="M82" s="352"/>
      <c r="N82" s="46"/>
      <c r="O82" s="46"/>
      <c r="P82" s="353" t="s">
        <v>42</v>
      </c>
      <c r="Q82" s="354"/>
      <c r="R82" s="354"/>
      <c r="S82" s="354"/>
      <c r="T82" s="354"/>
      <c r="U82" s="354"/>
      <c r="V82" s="354"/>
      <c r="W82" s="354"/>
      <c r="X82" s="355"/>
      <c r="Y82" s="53"/>
      <c r="Z82" s="54"/>
    </row>
    <row r="83" spans="1:26" s="32" customFormat="1" ht="15" customHeight="1" x14ac:dyDescent="0.45">
      <c r="A83" s="104" t="s">
        <v>46</v>
      </c>
      <c r="B83" s="105"/>
      <c r="C83" s="105"/>
      <c r="D83" s="107"/>
      <c r="E83" s="333"/>
      <c r="F83" s="334"/>
      <c r="G83" s="334"/>
      <c r="H83" s="282" t="s">
        <v>39</v>
      </c>
      <c r="I83" s="282"/>
      <c r="J83" s="337" t="s">
        <v>18</v>
      </c>
      <c r="K83" s="337"/>
      <c r="L83" s="337" t="s">
        <v>19</v>
      </c>
      <c r="M83" s="339"/>
      <c r="N83" s="56"/>
      <c r="O83" s="57"/>
      <c r="P83" s="341"/>
      <c r="Q83" s="342"/>
      <c r="R83" s="343"/>
      <c r="S83" s="328" t="s">
        <v>41</v>
      </c>
      <c r="T83" s="328"/>
      <c r="U83" s="328" t="s">
        <v>18</v>
      </c>
      <c r="V83" s="328"/>
      <c r="W83" s="328" t="s">
        <v>19</v>
      </c>
      <c r="X83" s="330"/>
      <c r="Y83" s="53"/>
      <c r="Z83" s="54"/>
    </row>
    <row r="84" spans="1:26" s="32" customFormat="1" ht="15" customHeight="1" x14ac:dyDescent="0.45">
      <c r="A84" s="104" t="s">
        <v>47</v>
      </c>
      <c r="B84" s="105"/>
      <c r="C84" s="105"/>
      <c r="D84" s="107"/>
      <c r="E84" s="335"/>
      <c r="F84" s="336"/>
      <c r="G84" s="336"/>
      <c r="H84" s="285"/>
      <c r="I84" s="285"/>
      <c r="J84" s="338"/>
      <c r="K84" s="338"/>
      <c r="L84" s="338"/>
      <c r="M84" s="340"/>
      <c r="N84" s="58"/>
      <c r="O84" s="58"/>
      <c r="P84" s="344"/>
      <c r="Q84" s="345"/>
      <c r="R84" s="346"/>
      <c r="S84" s="329"/>
      <c r="T84" s="329"/>
      <c r="U84" s="329"/>
      <c r="V84" s="329"/>
      <c r="W84" s="329"/>
      <c r="X84" s="331"/>
      <c r="Y84" s="53"/>
      <c r="Z84" s="54"/>
    </row>
    <row r="85" spans="1:26" s="32" customFormat="1" ht="15" customHeight="1" x14ac:dyDescent="0.4">
      <c r="A85" s="106"/>
      <c r="B85" s="91"/>
      <c r="C85" s="91"/>
      <c r="D85" s="91"/>
      <c r="E85" s="315" t="s">
        <v>36</v>
      </c>
      <c r="F85" s="316"/>
      <c r="G85" s="316"/>
      <c r="H85" s="332" t="s">
        <v>61</v>
      </c>
      <c r="I85" s="332"/>
      <c r="J85" s="319"/>
      <c r="K85" s="319"/>
      <c r="L85" s="320"/>
      <c r="M85" s="321"/>
      <c r="N85" s="58"/>
      <c r="O85" s="58"/>
      <c r="P85" s="322" t="s">
        <v>36</v>
      </c>
      <c r="Q85" s="323"/>
      <c r="R85" s="323"/>
      <c r="S85" s="332" t="s">
        <v>61</v>
      </c>
      <c r="T85" s="332"/>
      <c r="U85" s="302"/>
      <c r="V85" s="303"/>
      <c r="W85" s="302"/>
      <c r="X85" s="304"/>
      <c r="Y85" s="53"/>
      <c r="Z85" s="54"/>
    </row>
    <row r="86" spans="1:26" s="32" customFormat="1" ht="15" customHeight="1" x14ac:dyDescent="0.4">
      <c r="A86" s="108"/>
      <c r="B86" s="109"/>
      <c r="C86" s="109"/>
      <c r="D86" s="109"/>
      <c r="E86" s="315" t="s">
        <v>37</v>
      </c>
      <c r="F86" s="316"/>
      <c r="G86" s="316"/>
      <c r="H86" s="317"/>
      <c r="I86" s="317"/>
      <c r="J86" s="319"/>
      <c r="K86" s="319"/>
      <c r="L86" s="320"/>
      <c r="M86" s="321"/>
      <c r="N86" s="58"/>
      <c r="O86" s="58"/>
      <c r="P86" s="322" t="s">
        <v>37</v>
      </c>
      <c r="Q86" s="323"/>
      <c r="R86" s="323"/>
      <c r="S86" s="324"/>
      <c r="T86" s="325"/>
      <c r="U86" s="302"/>
      <c r="V86" s="303"/>
      <c r="W86" s="302"/>
      <c r="X86" s="304"/>
      <c r="Y86" s="53"/>
      <c r="Z86" s="54"/>
    </row>
    <row r="87" spans="1:26" s="32" customFormat="1" ht="15" customHeight="1" thickBot="1" x14ac:dyDescent="0.45">
      <c r="A87" s="108"/>
      <c r="B87" s="109"/>
      <c r="C87" s="109"/>
      <c r="D87" s="109"/>
      <c r="E87" s="305" t="s">
        <v>38</v>
      </c>
      <c r="F87" s="306"/>
      <c r="G87" s="306"/>
      <c r="H87" s="318"/>
      <c r="I87" s="318"/>
      <c r="J87" s="307"/>
      <c r="K87" s="307"/>
      <c r="L87" s="308"/>
      <c r="M87" s="309"/>
      <c r="N87" s="58"/>
      <c r="O87" s="58"/>
      <c r="P87" s="310" t="s">
        <v>38</v>
      </c>
      <c r="Q87" s="311"/>
      <c r="R87" s="311"/>
      <c r="S87" s="326"/>
      <c r="T87" s="327"/>
      <c r="U87" s="312"/>
      <c r="V87" s="313"/>
      <c r="W87" s="312"/>
      <c r="X87" s="314"/>
      <c r="Y87" s="53"/>
      <c r="Z87" s="54"/>
    </row>
    <row r="88" spans="1:26" s="32" customFormat="1" ht="15" customHeight="1" thickBot="1" x14ac:dyDescent="0.45">
      <c r="A88" s="110"/>
      <c r="B88" s="111"/>
      <c r="C88" s="111"/>
      <c r="D88" s="111"/>
      <c r="E88" s="61"/>
      <c r="F88" s="61"/>
      <c r="G88" s="61"/>
      <c r="H88" s="61"/>
      <c r="I88" s="61"/>
      <c r="J88" s="61"/>
      <c r="K88" s="61"/>
      <c r="L88" s="62"/>
      <c r="M88" s="62"/>
      <c r="N88" s="63"/>
      <c r="O88" s="63"/>
      <c r="P88" s="63"/>
      <c r="Q88" s="53"/>
      <c r="R88" s="53"/>
      <c r="S88" s="53"/>
      <c r="T88" s="53"/>
      <c r="U88" s="53"/>
      <c r="V88" s="53"/>
      <c r="W88" s="53"/>
      <c r="X88" s="53"/>
      <c r="Y88" s="53"/>
      <c r="Z88" s="54"/>
    </row>
    <row r="89" spans="1:26" s="32" customFormat="1" ht="15" customHeight="1" x14ac:dyDescent="0.4">
      <c r="A89" s="287" t="s">
        <v>55</v>
      </c>
      <c r="B89" s="289" t="s">
        <v>20</v>
      </c>
      <c r="C89" s="291" t="s">
        <v>30</v>
      </c>
      <c r="D89" s="293" t="s">
        <v>28</v>
      </c>
      <c r="E89" s="282"/>
      <c r="F89" s="294"/>
      <c r="G89" s="295" t="s">
        <v>31</v>
      </c>
      <c r="H89" s="296"/>
      <c r="I89" s="296"/>
      <c r="J89" s="296"/>
      <c r="K89" s="296"/>
      <c r="L89" s="296"/>
      <c r="M89" s="296"/>
      <c r="N89" s="296"/>
      <c r="O89" s="296"/>
      <c r="P89" s="297"/>
      <c r="Q89" s="298" t="s">
        <v>21</v>
      </c>
      <c r="R89" s="276"/>
      <c r="S89" s="299"/>
      <c r="T89" s="275" t="s">
        <v>22</v>
      </c>
      <c r="U89" s="276"/>
      <c r="V89" s="277"/>
      <c r="W89" s="281" t="s">
        <v>23</v>
      </c>
      <c r="X89" s="282"/>
      <c r="Y89" s="282"/>
      <c r="Z89" s="283"/>
    </row>
    <row r="90" spans="1:26" s="32" customFormat="1" ht="75" customHeight="1" x14ac:dyDescent="0.4">
      <c r="A90" s="288"/>
      <c r="B90" s="290"/>
      <c r="C90" s="292"/>
      <c r="D90" s="64" t="s">
        <v>24</v>
      </c>
      <c r="E90" s="65" t="s">
        <v>25</v>
      </c>
      <c r="F90" s="66" t="s">
        <v>26</v>
      </c>
      <c r="G90" s="67" t="s">
        <v>0</v>
      </c>
      <c r="H90" s="68" t="s">
        <v>1</v>
      </c>
      <c r="I90" s="68" t="s">
        <v>2</v>
      </c>
      <c r="J90" s="69" t="s">
        <v>32</v>
      </c>
      <c r="K90" s="69" t="s">
        <v>33</v>
      </c>
      <c r="L90" s="69" t="s">
        <v>3</v>
      </c>
      <c r="M90" s="69" t="s">
        <v>4</v>
      </c>
      <c r="N90" s="69" t="s">
        <v>5</v>
      </c>
      <c r="O90" s="69" t="s">
        <v>34</v>
      </c>
      <c r="P90" s="70" t="s">
        <v>35</v>
      </c>
      <c r="Q90" s="300"/>
      <c r="R90" s="279"/>
      <c r="S90" s="301"/>
      <c r="T90" s="278"/>
      <c r="U90" s="279"/>
      <c r="V90" s="280"/>
      <c r="W90" s="284"/>
      <c r="X90" s="285"/>
      <c r="Y90" s="285"/>
      <c r="Z90" s="286"/>
    </row>
    <row r="91" spans="1:26" s="32" customFormat="1" ht="24" customHeight="1" x14ac:dyDescent="0.4">
      <c r="A91" s="71">
        <f>'Weekly Menus'!C7</f>
        <v>0</v>
      </c>
      <c r="B91" s="93"/>
      <c r="C91" s="113">
        <f>'K-12'!B64</f>
        <v>0</v>
      </c>
      <c r="D91" s="95"/>
      <c r="E91" s="96"/>
      <c r="F91" s="97"/>
      <c r="G91" s="73"/>
      <c r="H91" s="74">
        <f>'K-12'!E64+'K-12'!C64</f>
        <v>0</v>
      </c>
      <c r="I91" s="74">
        <f>'K-12'!G64+'K-12'!N64</f>
        <v>0</v>
      </c>
      <c r="J91" s="74">
        <f>'K-12'!I64</f>
        <v>0</v>
      </c>
      <c r="K91" s="74">
        <f>'K-12'!J64</f>
        <v>0</v>
      </c>
      <c r="L91" s="74">
        <f>'K-12'!K64</f>
        <v>0</v>
      </c>
      <c r="M91" s="135" t="str">
        <f>IF('K-12'!I118+'K-12'!J118+'K-12'!K118+'K-12'!M118&gt;=2,'K-12'!L64," ")</f>
        <v xml:space="preserve"> </v>
      </c>
      <c r="N91" s="74">
        <f>'K-12'!M64</f>
        <v>0</v>
      </c>
      <c r="O91" s="74"/>
      <c r="P91" s="75"/>
      <c r="Q91" s="262"/>
      <c r="R91" s="262"/>
      <c r="S91" s="263"/>
      <c r="T91" s="264"/>
      <c r="U91" s="262"/>
      <c r="V91" s="263"/>
      <c r="W91" s="272"/>
      <c r="X91" s="273"/>
      <c r="Y91" s="273"/>
      <c r="Z91" s="274"/>
    </row>
    <row r="92" spans="1:26" s="32" customFormat="1" ht="24" customHeight="1" x14ac:dyDescent="0.4">
      <c r="A92" s="71">
        <f>'Weekly Menus'!C8</f>
        <v>0</v>
      </c>
      <c r="B92" s="93"/>
      <c r="C92" s="113">
        <f>'K-12'!B65</f>
        <v>0</v>
      </c>
      <c r="D92" s="95"/>
      <c r="E92" s="96"/>
      <c r="F92" s="97"/>
      <c r="G92" s="73"/>
      <c r="H92" s="74">
        <f>'K-12'!E65+'K-12'!C65</f>
        <v>0</v>
      </c>
      <c r="I92" s="74">
        <f>'K-12'!G65+'K-12'!N65</f>
        <v>0</v>
      </c>
      <c r="J92" s="74">
        <f>'K-12'!I65</f>
        <v>0</v>
      </c>
      <c r="K92" s="74">
        <f>'K-12'!J65</f>
        <v>0</v>
      </c>
      <c r="L92" s="74">
        <f>'K-12'!K65</f>
        <v>0</v>
      </c>
      <c r="M92" s="135" t="str">
        <f>IF('K-12'!I118+'K-12'!J118+'K-12'!K118+'K-12'!M118&gt;=2,'K-12'!L65," ")</f>
        <v xml:space="preserve"> </v>
      </c>
      <c r="N92" s="74">
        <f>'K-12'!M65</f>
        <v>0</v>
      </c>
      <c r="O92" s="74"/>
      <c r="P92" s="75"/>
      <c r="Q92" s="262"/>
      <c r="R92" s="262"/>
      <c r="S92" s="263"/>
      <c r="T92" s="264"/>
      <c r="U92" s="262"/>
      <c r="V92" s="263"/>
      <c r="W92" s="272"/>
      <c r="X92" s="273"/>
      <c r="Y92" s="273"/>
      <c r="Z92" s="274"/>
    </row>
    <row r="93" spans="1:26" s="32" customFormat="1" ht="24" customHeight="1" x14ac:dyDescent="0.4">
      <c r="A93" s="71">
        <f>'Weekly Menus'!C9</f>
        <v>0</v>
      </c>
      <c r="B93" s="93"/>
      <c r="C93" s="113">
        <f>'K-12'!B66</f>
        <v>0</v>
      </c>
      <c r="D93" s="95"/>
      <c r="E93" s="96"/>
      <c r="F93" s="97"/>
      <c r="G93" s="73"/>
      <c r="H93" s="74">
        <f>'K-12'!E66+'K-12'!C66</f>
        <v>0</v>
      </c>
      <c r="I93" s="74">
        <f>'K-12'!G66+'K-12'!N66</f>
        <v>0</v>
      </c>
      <c r="J93" s="74">
        <f>'K-12'!I66</f>
        <v>0</v>
      </c>
      <c r="K93" s="74">
        <f>'K-12'!J66</f>
        <v>0</v>
      </c>
      <c r="L93" s="74">
        <f>'K-12'!K66</f>
        <v>0</v>
      </c>
      <c r="M93" s="135" t="str">
        <f>IF('K-12'!I118+'K-12'!J118+'K-12'!K118+'K-12'!M118&gt;=2,'K-12'!L66," ")</f>
        <v xml:space="preserve"> </v>
      </c>
      <c r="N93" s="74">
        <f>'K-12'!M66</f>
        <v>0</v>
      </c>
      <c r="O93" s="74"/>
      <c r="P93" s="75"/>
      <c r="Q93" s="262"/>
      <c r="R93" s="262"/>
      <c r="S93" s="263"/>
      <c r="T93" s="264"/>
      <c r="U93" s="262"/>
      <c r="V93" s="263"/>
      <c r="W93" s="272"/>
      <c r="X93" s="273"/>
      <c r="Y93" s="273"/>
      <c r="Z93" s="274"/>
    </row>
    <row r="94" spans="1:26" s="32" customFormat="1" ht="24" customHeight="1" x14ac:dyDescent="0.4">
      <c r="A94" s="71">
        <f>'Weekly Menus'!C10</f>
        <v>0</v>
      </c>
      <c r="B94" s="93"/>
      <c r="C94" s="113">
        <f>'K-12'!B67</f>
        <v>0</v>
      </c>
      <c r="D94" s="95"/>
      <c r="E94" s="96"/>
      <c r="F94" s="97"/>
      <c r="G94" s="73"/>
      <c r="H94" s="74">
        <f>'K-12'!E67+'K-12'!C67</f>
        <v>0</v>
      </c>
      <c r="I94" s="74">
        <f>'K-12'!G67+'K-12'!N67</f>
        <v>0</v>
      </c>
      <c r="J94" s="74">
        <f>'K-12'!I67</f>
        <v>0</v>
      </c>
      <c r="K94" s="74">
        <f>'K-12'!J67</f>
        <v>0</v>
      </c>
      <c r="L94" s="74">
        <f>'K-12'!K67</f>
        <v>0</v>
      </c>
      <c r="M94" s="135" t="str">
        <f>IF('K-12'!I118+'K-12'!J118+'K-12'!K118+'K-12'!M118&gt;=2,'K-12'!L67," ")</f>
        <v xml:space="preserve"> </v>
      </c>
      <c r="N94" s="74">
        <f>'K-12'!M67</f>
        <v>0</v>
      </c>
      <c r="O94" s="74"/>
      <c r="P94" s="75"/>
      <c r="Q94" s="262"/>
      <c r="R94" s="262"/>
      <c r="S94" s="263"/>
      <c r="T94" s="264"/>
      <c r="U94" s="262"/>
      <c r="V94" s="263"/>
      <c r="W94" s="272"/>
      <c r="X94" s="273"/>
      <c r="Y94" s="273"/>
      <c r="Z94" s="274"/>
    </row>
    <row r="95" spans="1:26" s="32" customFormat="1" ht="24" customHeight="1" x14ac:dyDescent="0.4">
      <c r="A95" s="71">
        <f>'Weekly Menus'!C11</f>
        <v>0</v>
      </c>
      <c r="B95" s="93"/>
      <c r="C95" s="113">
        <f>'K-12'!B68</f>
        <v>0</v>
      </c>
      <c r="D95" s="95"/>
      <c r="E95" s="96"/>
      <c r="F95" s="97"/>
      <c r="G95" s="73"/>
      <c r="H95" s="74">
        <f>'K-12'!E68+'K-12'!C68</f>
        <v>0</v>
      </c>
      <c r="I95" s="74">
        <f>'K-12'!G68+'K-12'!N68</f>
        <v>0</v>
      </c>
      <c r="J95" s="74">
        <f>'K-12'!I68</f>
        <v>0</v>
      </c>
      <c r="K95" s="74">
        <f>'K-12'!J68</f>
        <v>0</v>
      </c>
      <c r="L95" s="74">
        <f>'K-12'!K68</f>
        <v>0</v>
      </c>
      <c r="M95" s="135" t="str">
        <f>IF('K-12'!I118+'K-12'!J118+'K-12'!K118+'K-12'!M118&gt;=2,'K-12'!L68," ")</f>
        <v xml:space="preserve"> </v>
      </c>
      <c r="N95" s="74">
        <f>'K-12'!M68</f>
        <v>0</v>
      </c>
      <c r="O95" s="74"/>
      <c r="P95" s="75"/>
      <c r="Q95" s="262"/>
      <c r="R95" s="262"/>
      <c r="S95" s="263"/>
      <c r="T95" s="264"/>
      <c r="U95" s="262"/>
      <c r="V95" s="263"/>
      <c r="W95" s="272"/>
      <c r="X95" s="273"/>
      <c r="Y95" s="273"/>
      <c r="Z95" s="274"/>
    </row>
    <row r="96" spans="1:26" s="32" customFormat="1" ht="24" customHeight="1" x14ac:dyDescent="0.4">
      <c r="A96" s="71">
        <f>'Weekly Menus'!C12</f>
        <v>0</v>
      </c>
      <c r="B96" s="93"/>
      <c r="C96" s="113">
        <f>'K-12'!B69</f>
        <v>0</v>
      </c>
      <c r="D96" s="95"/>
      <c r="E96" s="96"/>
      <c r="F96" s="97"/>
      <c r="G96" s="73"/>
      <c r="H96" s="74">
        <f>'K-12'!E69+'K-12'!C69</f>
        <v>0</v>
      </c>
      <c r="I96" s="74">
        <f>'K-12'!G69+'K-12'!N69</f>
        <v>0</v>
      </c>
      <c r="J96" s="74">
        <f>'K-12'!I69</f>
        <v>0</v>
      </c>
      <c r="K96" s="74">
        <f>'K-12'!J69</f>
        <v>0</v>
      </c>
      <c r="L96" s="74">
        <f>'K-12'!K69</f>
        <v>0</v>
      </c>
      <c r="M96" s="135" t="str">
        <f>IF('K-12'!I118+'K-12'!J118+'K-12'!K118+'K-12'!M118&gt;=2,'K-12'!L69," ")</f>
        <v xml:space="preserve"> </v>
      </c>
      <c r="N96" s="74">
        <f>'K-12'!M69</f>
        <v>0</v>
      </c>
      <c r="O96" s="74"/>
      <c r="P96" s="75"/>
      <c r="Q96" s="262"/>
      <c r="R96" s="262"/>
      <c r="S96" s="263"/>
      <c r="T96" s="264"/>
      <c r="U96" s="262"/>
      <c r="V96" s="263"/>
      <c r="W96" s="272"/>
      <c r="X96" s="273"/>
      <c r="Y96" s="273"/>
      <c r="Z96" s="274"/>
    </row>
    <row r="97" spans="1:26" s="32" customFormat="1" ht="24" customHeight="1" x14ac:dyDescent="0.4">
      <c r="A97" s="71">
        <f>'Weekly Menus'!C13</f>
        <v>0</v>
      </c>
      <c r="B97" s="93"/>
      <c r="C97" s="113">
        <f>'K-12'!B70</f>
        <v>0</v>
      </c>
      <c r="D97" s="95"/>
      <c r="E97" s="96"/>
      <c r="F97" s="97"/>
      <c r="G97" s="73"/>
      <c r="H97" s="74">
        <f>'K-12'!E70+'K-12'!C70</f>
        <v>0</v>
      </c>
      <c r="I97" s="74">
        <f>'K-12'!G70+'K-12'!N70</f>
        <v>0</v>
      </c>
      <c r="J97" s="74">
        <f>'K-12'!I70</f>
        <v>0</v>
      </c>
      <c r="K97" s="74">
        <f>'K-12'!J70</f>
        <v>0</v>
      </c>
      <c r="L97" s="74">
        <f>'K-12'!K70</f>
        <v>0</v>
      </c>
      <c r="M97" s="135" t="str">
        <f>IF('K-12'!I118+'K-12'!J118+'K-12'!K118+'K-12'!M118&gt;=2,'K-12'!L70," ")</f>
        <v xml:space="preserve"> </v>
      </c>
      <c r="N97" s="74">
        <f>'K-12'!M70</f>
        <v>0</v>
      </c>
      <c r="O97" s="74"/>
      <c r="P97" s="75"/>
      <c r="Q97" s="262"/>
      <c r="R97" s="262"/>
      <c r="S97" s="263"/>
      <c r="T97" s="264"/>
      <c r="U97" s="262"/>
      <c r="V97" s="263"/>
      <c r="W97" s="272"/>
      <c r="X97" s="273"/>
      <c r="Y97" s="273"/>
      <c r="Z97" s="274"/>
    </row>
    <row r="98" spans="1:26" s="32" customFormat="1" ht="24" customHeight="1" x14ac:dyDescent="0.4">
      <c r="A98" s="71">
        <f>'Weekly Menus'!C14</f>
        <v>0</v>
      </c>
      <c r="B98" s="93"/>
      <c r="C98" s="113">
        <f>'K-12'!B71</f>
        <v>0</v>
      </c>
      <c r="D98" s="95"/>
      <c r="E98" s="96"/>
      <c r="F98" s="97"/>
      <c r="G98" s="73"/>
      <c r="H98" s="74">
        <f>'K-12'!E71+'K-12'!C71</f>
        <v>0</v>
      </c>
      <c r="I98" s="74">
        <f>'K-12'!G71+'K-12'!N71</f>
        <v>0</v>
      </c>
      <c r="J98" s="74">
        <f>'K-12'!I71</f>
        <v>0</v>
      </c>
      <c r="K98" s="74">
        <f>'K-12'!J71</f>
        <v>0</v>
      </c>
      <c r="L98" s="74">
        <f>'K-12'!K71</f>
        <v>0</v>
      </c>
      <c r="M98" s="135" t="str">
        <f>IF('K-12'!I118+'K-12'!J118+'K-12'!K118+'K-12'!M118&gt;=2,'K-12'!L71," ")</f>
        <v xml:space="preserve"> </v>
      </c>
      <c r="N98" s="74">
        <f>'K-12'!M71</f>
        <v>0</v>
      </c>
      <c r="O98" s="74"/>
      <c r="P98" s="75"/>
      <c r="Q98" s="262"/>
      <c r="R98" s="262"/>
      <c r="S98" s="263"/>
      <c r="T98" s="264"/>
      <c r="U98" s="262"/>
      <c r="V98" s="263"/>
      <c r="W98" s="272"/>
      <c r="X98" s="273"/>
      <c r="Y98" s="273"/>
      <c r="Z98" s="274"/>
    </row>
    <row r="99" spans="1:26" s="32" customFormat="1" ht="24" customHeight="1" x14ac:dyDescent="0.4">
      <c r="A99" s="71">
        <f>'Weekly Menus'!C15</f>
        <v>0</v>
      </c>
      <c r="B99" s="93"/>
      <c r="C99" s="113">
        <f>'K-12'!B72</f>
        <v>0</v>
      </c>
      <c r="D99" s="95"/>
      <c r="E99" s="96"/>
      <c r="F99" s="97"/>
      <c r="G99" s="73"/>
      <c r="H99" s="74">
        <f>'K-12'!E72+'K-12'!C72</f>
        <v>0</v>
      </c>
      <c r="I99" s="74">
        <f>'K-12'!G72+'K-12'!N72</f>
        <v>0</v>
      </c>
      <c r="J99" s="74">
        <f>'K-12'!I72</f>
        <v>0</v>
      </c>
      <c r="K99" s="74">
        <f>'K-12'!J72</f>
        <v>0</v>
      </c>
      <c r="L99" s="74">
        <f>'K-12'!K72</f>
        <v>0</v>
      </c>
      <c r="M99" s="135" t="str">
        <f>IF('K-12'!I118+'K-12'!J118+'K-12'!K118+'K-12'!M118&gt;=2,'K-12'!L72," ")</f>
        <v xml:space="preserve"> </v>
      </c>
      <c r="N99" s="74">
        <f>'K-12'!M72</f>
        <v>0</v>
      </c>
      <c r="O99" s="74"/>
      <c r="P99" s="75"/>
      <c r="Q99" s="262"/>
      <c r="R99" s="262"/>
      <c r="S99" s="263"/>
      <c r="T99" s="264"/>
      <c r="U99" s="262"/>
      <c r="V99" s="263"/>
      <c r="W99" s="272"/>
      <c r="X99" s="273"/>
      <c r="Y99" s="273"/>
      <c r="Z99" s="274"/>
    </row>
    <row r="100" spans="1:26" s="32" customFormat="1" ht="24" customHeight="1" x14ac:dyDescent="0.4">
      <c r="A100" s="71">
        <f>'Weekly Menus'!C16</f>
        <v>0</v>
      </c>
      <c r="B100" s="93"/>
      <c r="C100" s="113">
        <f>'K-12'!B73</f>
        <v>0</v>
      </c>
      <c r="D100" s="95"/>
      <c r="E100" s="96"/>
      <c r="F100" s="97"/>
      <c r="G100" s="73"/>
      <c r="H100" s="74">
        <f>'K-12'!E73+'K-12'!C73</f>
        <v>0</v>
      </c>
      <c r="I100" s="74">
        <f>'K-12'!G73+'K-12'!N73</f>
        <v>0</v>
      </c>
      <c r="J100" s="74">
        <f>'K-12'!I73</f>
        <v>0</v>
      </c>
      <c r="K100" s="74">
        <f>'K-12'!J73</f>
        <v>0</v>
      </c>
      <c r="L100" s="74">
        <f>'K-12'!K73</f>
        <v>0</v>
      </c>
      <c r="M100" s="135" t="str">
        <f>IF('K-12'!I118+'K-12'!J118+'K-12'!K118+'K-12'!M118&gt;=2,'K-12'!L73," ")</f>
        <v xml:space="preserve"> </v>
      </c>
      <c r="N100" s="74">
        <f>'K-12'!M73</f>
        <v>0</v>
      </c>
      <c r="O100" s="74"/>
      <c r="P100" s="75"/>
      <c r="Q100" s="262"/>
      <c r="R100" s="262"/>
      <c r="S100" s="263"/>
      <c r="T100" s="264"/>
      <c r="U100" s="262"/>
      <c r="V100" s="263"/>
      <c r="W100" s="272"/>
      <c r="X100" s="273"/>
      <c r="Y100" s="273"/>
      <c r="Z100" s="274"/>
    </row>
    <row r="101" spans="1:26" s="32" customFormat="1" ht="24" customHeight="1" x14ac:dyDescent="0.4">
      <c r="A101" s="71">
        <f>'Weekly Menus'!C17</f>
        <v>0</v>
      </c>
      <c r="B101" s="93"/>
      <c r="C101" s="113">
        <f>'K-12'!B74</f>
        <v>0</v>
      </c>
      <c r="D101" s="95"/>
      <c r="E101" s="96"/>
      <c r="F101" s="97"/>
      <c r="G101" s="73"/>
      <c r="H101" s="74">
        <f>'K-12'!E74+'K-12'!C74</f>
        <v>0</v>
      </c>
      <c r="I101" s="74">
        <f>'K-12'!G74+'K-12'!N74</f>
        <v>0</v>
      </c>
      <c r="J101" s="74">
        <f>'K-12'!I74</f>
        <v>0</v>
      </c>
      <c r="K101" s="74">
        <f>'K-12'!J74</f>
        <v>0</v>
      </c>
      <c r="L101" s="74">
        <f>'K-12'!K74</f>
        <v>0</v>
      </c>
      <c r="M101" s="135" t="str">
        <f>IF('K-12'!I118+'K-12'!J118+'K-12'!K118+'K-12'!M118&gt;=2,'K-12'!L74," ")</f>
        <v xml:space="preserve"> </v>
      </c>
      <c r="N101" s="74">
        <f>'K-12'!M74</f>
        <v>0</v>
      </c>
      <c r="O101" s="74"/>
      <c r="P101" s="75"/>
      <c r="Q101" s="262"/>
      <c r="R101" s="262"/>
      <c r="S101" s="263"/>
      <c r="T101" s="264"/>
      <c r="U101" s="262"/>
      <c r="V101" s="263"/>
      <c r="W101" s="265"/>
      <c r="X101" s="265"/>
      <c r="Y101" s="265"/>
      <c r="Z101" s="266"/>
    </row>
    <row r="102" spans="1:26" s="32" customFormat="1" ht="24" customHeight="1" x14ac:dyDescent="0.4">
      <c r="A102" s="71">
        <f>'Weekly Menus'!C18</f>
        <v>0</v>
      </c>
      <c r="B102" s="93"/>
      <c r="C102" s="113">
        <f>'K-12'!B75</f>
        <v>0</v>
      </c>
      <c r="D102" s="95"/>
      <c r="E102" s="96"/>
      <c r="F102" s="97"/>
      <c r="G102" s="73"/>
      <c r="H102" s="74">
        <f>'K-12'!E75+'K-12'!C75</f>
        <v>0</v>
      </c>
      <c r="I102" s="74">
        <f>'K-12'!G75+'K-12'!N75</f>
        <v>0</v>
      </c>
      <c r="J102" s="74">
        <f>'K-12'!I75</f>
        <v>0</v>
      </c>
      <c r="K102" s="74">
        <f>'K-12'!J75</f>
        <v>0</v>
      </c>
      <c r="L102" s="74">
        <f>'K-12'!K75</f>
        <v>0</v>
      </c>
      <c r="M102" s="135" t="str">
        <f>IF('K-12'!I118+'K-12'!J118+'K-12'!K118+'K-12'!M118&gt;=2,'K-12'!L75," ")</f>
        <v xml:space="preserve"> </v>
      </c>
      <c r="N102" s="74">
        <f>'K-12'!M75</f>
        <v>0</v>
      </c>
      <c r="O102" s="74"/>
      <c r="P102" s="75"/>
      <c r="Q102" s="262"/>
      <c r="R102" s="262"/>
      <c r="S102" s="263"/>
      <c r="T102" s="264"/>
      <c r="U102" s="262"/>
      <c r="V102" s="263"/>
      <c r="W102" s="265"/>
      <c r="X102" s="265"/>
      <c r="Y102" s="265"/>
      <c r="Z102" s="266"/>
    </row>
    <row r="103" spans="1:26" s="32" customFormat="1" ht="24" customHeight="1" x14ac:dyDescent="0.4">
      <c r="A103" s="71">
        <f>'Weekly Menus'!C19</f>
        <v>0</v>
      </c>
      <c r="B103" s="93"/>
      <c r="C103" s="113">
        <f>'K-12'!B76</f>
        <v>0</v>
      </c>
      <c r="D103" s="95"/>
      <c r="E103" s="96"/>
      <c r="F103" s="97"/>
      <c r="G103" s="73"/>
      <c r="H103" s="74">
        <f>'K-12'!E76+'K-12'!C76</f>
        <v>0</v>
      </c>
      <c r="I103" s="74">
        <f>'K-12'!G76+'K-12'!N76</f>
        <v>0</v>
      </c>
      <c r="J103" s="74">
        <f>'K-12'!I76</f>
        <v>0</v>
      </c>
      <c r="K103" s="74">
        <f>'K-12'!J76</f>
        <v>0</v>
      </c>
      <c r="L103" s="74">
        <f>'K-12'!K76</f>
        <v>0</v>
      </c>
      <c r="M103" s="135" t="str">
        <f>IF('K-12'!I118+'K-12'!J118+'K-12'!K118+'K-12'!M118&gt;=2,'K-12'!L76," ")</f>
        <v xml:space="preserve"> </v>
      </c>
      <c r="N103" s="74">
        <f>'K-12'!M76</f>
        <v>0</v>
      </c>
      <c r="O103" s="74"/>
      <c r="P103" s="75"/>
      <c r="Q103" s="262"/>
      <c r="R103" s="262"/>
      <c r="S103" s="263"/>
      <c r="T103" s="264"/>
      <c r="U103" s="262"/>
      <c r="V103" s="263"/>
      <c r="W103" s="265"/>
      <c r="X103" s="265"/>
      <c r="Y103" s="265"/>
      <c r="Z103" s="266"/>
    </row>
    <row r="104" spans="1:26" s="32" customFormat="1" ht="24" customHeight="1" x14ac:dyDescent="0.4">
      <c r="A104" s="71">
        <f>'Weekly Menus'!C20</f>
        <v>0</v>
      </c>
      <c r="B104" s="93"/>
      <c r="C104" s="113">
        <f>'K-12'!B77</f>
        <v>0</v>
      </c>
      <c r="D104" s="95"/>
      <c r="E104" s="96"/>
      <c r="F104" s="97"/>
      <c r="G104" s="73"/>
      <c r="H104" s="74">
        <f>'K-12'!E77+'K-12'!C77</f>
        <v>0</v>
      </c>
      <c r="I104" s="74">
        <f>'K-12'!G77+'K-12'!N77</f>
        <v>0</v>
      </c>
      <c r="J104" s="74">
        <f>'K-12'!I77</f>
        <v>0</v>
      </c>
      <c r="K104" s="74">
        <f>'K-12'!J77</f>
        <v>0</v>
      </c>
      <c r="L104" s="74">
        <f>'K-12'!K77</f>
        <v>0</v>
      </c>
      <c r="M104" s="135" t="str">
        <f>IF('K-12'!I118+'K-12'!J118+'K-12'!K118+'K-12'!M118&gt;=2,'K-12'!L77," ")</f>
        <v xml:space="preserve"> </v>
      </c>
      <c r="N104" s="74">
        <f>'K-12'!M77</f>
        <v>0</v>
      </c>
      <c r="O104" s="74"/>
      <c r="P104" s="75"/>
      <c r="Q104" s="262"/>
      <c r="R104" s="262"/>
      <c r="S104" s="263"/>
      <c r="T104" s="264"/>
      <c r="U104" s="262"/>
      <c r="V104" s="263"/>
      <c r="W104" s="265"/>
      <c r="X104" s="265"/>
      <c r="Y104" s="265"/>
      <c r="Z104" s="266"/>
    </row>
    <row r="105" spans="1:26" s="32" customFormat="1" ht="24" customHeight="1" x14ac:dyDescent="0.4">
      <c r="A105" s="71">
        <f>'Weekly Menus'!C21</f>
        <v>0</v>
      </c>
      <c r="B105" s="93"/>
      <c r="C105" s="113">
        <f>'K-12'!B78</f>
        <v>0</v>
      </c>
      <c r="D105" s="95"/>
      <c r="E105" s="96"/>
      <c r="F105" s="97"/>
      <c r="G105" s="73"/>
      <c r="H105" s="74">
        <f>'K-12'!E78+'K-12'!C78</f>
        <v>0</v>
      </c>
      <c r="I105" s="74">
        <f>'K-12'!G78+'K-12'!N78</f>
        <v>0</v>
      </c>
      <c r="J105" s="74">
        <f>'K-12'!I78</f>
        <v>0</v>
      </c>
      <c r="K105" s="74">
        <f>'K-12'!J78</f>
        <v>0</v>
      </c>
      <c r="L105" s="74">
        <f>'K-12'!K78</f>
        <v>0</v>
      </c>
      <c r="M105" s="135" t="str">
        <f>IF('K-12'!I118+'K-12'!J118+'K-12'!K118+'K-12'!M118&gt;=2,'K-12'!L78," ")</f>
        <v xml:space="preserve"> </v>
      </c>
      <c r="N105" s="74">
        <f>'K-12'!M78</f>
        <v>0</v>
      </c>
      <c r="O105" s="74"/>
      <c r="P105" s="75"/>
      <c r="Q105" s="262"/>
      <c r="R105" s="262"/>
      <c r="S105" s="263"/>
      <c r="T105" s="264"/>
      <c r="U105" s="262"/>
      <c r="V105" s="263"/>
      <c r="W105" s="265"/>
      <c r="X105" s="265"/>
      <c r="Y105" s="265"/>
      <c r="Z105" s="266"/>
    </row>
    <row r="106" spans="1:26" s="32" customFormat="1" ht="24" customHeight="1" x14ac:dyDescent="0.4">
      <c r="A106" s="71">
        <f>'Weekly Menus'!C22</f>
        <v>0</v>
      </c>
      <c r="B106" s="93"/>
      <c r="C106" s="113">
        <f>'K-12'!B79</f>
        <v>0</v>
      </c>
      <c r="D106" s="95"/>
      <c r="E106" s="96"/>
      <c r="F106" s="97"/>
      <c r="G106" s="73"/>
      <c r="H106" s="74">
        <f>'K-12'!E79+'K-12'!C79</f>
        <v>0</v>
      </c>
      <c r="I106" s="74">
        <f>'K-12'!G79+'K-12'!N79</f>
        <v>0</v>
      </c>
      <c r="J106" s="74">
        <f>'K-12'!I79</f>
        <v>0</v>
      </c>
      <c r="K106" s="74">
        <f>'K-12'!J79</f>
        <v>0</v>
      </c>
      <c r="L106" s="74">
        <f>'K-12'!K79</f>
        <v>0</v>
      </c>
      <c r="M106" s="135" t="str">
        <f>IF('K-12'!I118+'K-12'!J118+'K-12'!K118+'K-12'!M118&gt;=2,'K-12'!L79," ")</f>
        <v xml:space="preserve"> </v>
      </c>
      <c r="N106" s="74">
        <f>'K-12'!M79</f>
        <v>0</v>
      </c>
      <c r="O106" s="74"/>
      <c r="P106" s="75"/>
      <c r="Q106" s="262"/>
      <c r="R106" s="262"/>
      <c r="S106" s="263"/>
      <c r="T106" s="264"/>
      <c r="U106" s="262"/>
      <c r="V106" s="263"/>
      <c r="W106" s="265"/>
      <c r="X106" s="265"/>
      <c r="Y106" s="265"/>
      <c r="Z106" s="266"/>
    </row>
    <row r="107" spans="1:26" s="32" customFormat="1" ht="24" customHeight="1" x14ac:dyDescent="0.4">
      <c r="A107" s="71">
        <f>'Weekly Menus'!C23</f>
        <v>0</v>
      </c>
      <c r="B107" s="93"/>
      <c r="C107" s="113">
        <f>'K-12'!B80</f>
        <v>0</v>
      </c>
      <c r="D107" s="95"/>
      <c r="E107" s="96"/>
      <c r="F107" s="97"/>
      <c r="G107" s="73"/>
      <c r="H107" s="74">
        <f>'K-12'!E80+'K-12'!C80</f>
        <v>0</v>
      </c>
      <c r="I107" s="74">
        <f>'K-12'!G80+'K-12'!N80</f>
        <v>0</v>
      </c>
      <c r="J107" s="74">
        <f>'K-12'!I80</f>
        <v>0</v>
      </c>
      <c r="K107" s="74">
        <f>'K-12'!J80</f>
        <v>0</v>
      </c>
      <c r="L107" s="74">
        <f>'K-12'!K80</f>
        <v>0</v>
      </c>
      <c r="M107" s="135" t="str">
        <f>IF('K-12'!I118+'K-12'!J118+'K-12'!K118+'K-12'!M118&gt;=2,'K-12'!L80," ")</f>
        <v xml:space="preserve"> </v>
      </c>
      <c r="N107" s="74">
        <f>'K-12'!M80</f>
        <v>0</v>
      </c>
      <c r="O107" s="74"/>
      <c r="P107" s="75"/>
      <c r="Q107" s="262"/>
      <c r="R107" s="262"/>
      <c r="S107" s="263"/>
      <c r="T107" s="264"/>
      <c r="U107" s="262"/>
      <c r="V107" s="263"/>
      <c r="W107" s="265"/>
      <c r="X107" s="265"/>
      <c r="Y107" s="265"/>
      <c r="Z107" s="266"/>
    </row>
    <row r="108" spans="1:26" s="32" customFormat="1" ht="24" customHeight="1" x14ac:dyDescent="0.4">
      <c r="A108" s="71">
        <f>'Weekly Menus'!C24</f>
        <v>0</v>
      </c>
      <c r="B108" s="93"/>
      <c r="C108" s="113">
        <f>'K-12'!B81</f>
        <v>0</v>
      </c>
      <c r="D108" s="95"/>
      <c r="E108" s="96"/>
      <c r="F108" s="97"/>
      <c r="G108" s="73"/>
      <c r="H108" s="74">
        <f>'K-12'!E81+'K-12'!C81</f>
        <v>0</v>
      </c>
      <c r="I108" s="74">
        <f>'K-12'!G81+'K-12'!N81</f>
        <v>0</v>
      </c>
      <c r="J108" s="74">
        <f>'K-12'!I81</f>
        <v>0</v>
      </c>
      <c r="K108" s="74">
        <f>'K-12'!J81</f>
        <v>0</v>
      </c>
      <c r="L108" s="74">
        <f>'K-12'!K81</f>
        <v>0</v>
      </c>
      <c r="M108" s="135" t="str">
        <f>IF('K-12'!I118+'K-12'!J118+'K-12'!K118+'K-12'!M118&gt;=2,'K-12'!L81," ")</f>
        <v xml:space="preserve"> </v>
      </c>
      <c r="N108" s="74">
        <f>'K-12'!M81</f>
        <v>0</v>
      </c>
      <c r="O108" s="74"/>
      <c r="P108" s="75"/>
      <c r="Q108" s="262"/>
      <c r="R108" s="262"/>
      <c r="S108" s="263"/>
      <c r="T108" s="264"/>
      <c r="U108" s="262"/>
      <c r="V108" s="263"/>
      <c r="W108" s="265"/>
      <c r="X108" s="265"/>
      <c r="Y108" s="265"/>
      <c r="Z108" s="266"/>
    </row>
    <row r="109" spans="1:26" s="32" customFormat="1" ht="24" customHeight="1" x14ac:dyDescent="0.4">
      <c r="A109" s="71">
        <f>'Weekly Menus'!C25</f>
        <v>0</v>
      </c>
      <c r="B109" s="93"/>
      <c r="C109" s="113">
        <f>'K-12'!B82</f>
        <v>0</v>
      </c>
      <c r="D109" s="95"/>
      <c r="E109" s="96"/>
      <c r="F109" s="97"/>
      <c r="G109" s="73"/>
      <c r="H109" s="74">
        <f>'K-12'!E82+'K-12'!C82</f>
        <v>0</v>
      </c>
      <c r="I109" s="74">
        <f>'K-12'!G82+'K-12'!N82</f>
        <v>0</v>
      </c>
      <c r="J109" s="74">
        <f>'K-12'!I82</f>
        <v>0</v>
      </c>
      <c r="K109" s="74">
        <f>'K-12'!J82</f>
        <v>0</v>
      </c>
      <c r="L109" s="74">
        <f>'K-12'!K82</f>
        <v>0</v>
      </c>
      <c r="M109" s="135" t="str">
        <f>IF('K-12'!I118+'K-12'!J118+'K-12'!K118+'K-12'!M118&gt;=2,'K-12'!L82," ")</f>
        <v xml:space="preserve"> </v>
      </c>
      <c r="N109" s="74">
        <f>'K-12'!M82</f>
        <v>0</v>
      </c>
      <c r="O109" s="74"/>
      <c r="P109" s="75"/>
      <c r="Q109" s="262"/>
      <c r="R109" s="262"/>
      <c r="S109" s="263"/>
      <c r="T109" s="264"/>
      <c r="U109" s="262"/>
      <c r="V109" s="263"/>
      <c r="W109" s="265"/>
      <c r="X109" s="265"/>
      <c r="Y109" s="265"/>
      <c r="Z109" s="266"/>
    </row>
    <row r="110" spans="1:26" s="32" customFormat="1" ht="24" customHeight="1" thickBot="1" x14ac:dyDescent="0.45">
      <c r="A110" s="81">
        <f>'Weekly Menus'!C26</f>
        <v>0</v>
      </c>
      <c r="B110" s="94"/>
      <c r="C110" s="119">
        <f>'K-12'!B83</f>
        <v>0</v>
      </c>
      <c r="D110" s="98"/>
      <c r="E110" s="99"/>
      <c r="F110" s="100"/>
      <c r="G110" s="137"/>
      <c r="H110" s="138">
        <f>'K-12'!E83+'K-12'!C83</f>
        <v>0</v>
      </c>
      <c r="I110" s="74">
        <f>'K-12'!G83+'K-12'!N83</f>
        <v>0</v>
      </c>
      <c r="J110" s="138">
        <f>'K-12'!I83</f>
        <v>0</v>
      </c>
      <c r="K110" s="138">
        <f>'K-12'!J83</f>
        <v>0</v>
      </c>
      <c r="L110" s="138">
        <f>'K-12'!K83</f>
        <v>0</v>
      </c>
      <c r="M110" s="139" t="str">
        <f>IF('K-12'!I118+'K-12'!J118+'K-12'!K118+'K-12'!M118&gt;=2,'K-12'!L83," ")</f>
        <v xml:space="preserve"> </v>
      </c>
      <c r="N110" s="138">
        <f>'K-12'!M83</f>
        <v>0</v>
      </c>
      <c r="O110" s="138"/>
      <c r="P110" s="140"/>
      <c r="Q110" s="267"/>
      <c r="R110" s="267"/>
      <c r="S110" s="268"/>
      <c r="T110" s="269"/>
      <c r="U110" s="267"/>
      <c r="V110" s="268"/>
      <c r="W110" s="270"/>
      <c r="X110" s="270"/>
      <c r="Y110" s="270"/>
      <c r="Z110" s="271"/>
    </row>
    <row r="111" spans="1:26" s="32" customFormat="1" ht="24" customHeight="1" x14ac:dyDescent="0.4">
      <c r="A111" s="247" t="s">
        <v>44</v>
      </c>
      <c r="B111" s="248"/>
      <c r="C111" s="248"/>
      <c r="D111" s="248"/>
      <c r="E111" s="248"/>
      <c r="F111" s="248"/>
      <c r="G111" s="134">
        <f>FLOOR(SUM(G91:G110), 0.25)</f>
        <v>0</v>
      </c>
      <c r="H111" s="134">
        <f>FLOOR(SUM(H91:H110), 0.25)</f>
        <v>0</v>
      </c>
      <c r="I111" s="134">
        <f>FLOOR(SUM(I91:I110), 0.125)</f>
        <v>0</v>
      </c>
      <c r="J111" s="134">
        <f t="shared" ref="J111" si="10">FLOOR(SUM(J91:J110), 0.125)</f>
        <v>0</v>
      </c>
      <c r="K111" s="134">
        <f t="shared" ref="K111" si="11">FLOOR(SUM(K91:K110), 0.125)</f>
        <v>0</v>
      </c>
      <c r="L111" s="134">
        <f t="shared" ref="L111" si="12">FLOOR(SUM(L91:L110), 0.125)</f>
        <v>0</v>
      </c>
      <c r="M111" s="134">
        <f t="shared" ref="M111" si="13">FLOOR(SUM(M91:M110), 0.125)</f>
        <v>0</v>
      </c>
      <c r="N111" s="134">
        <f t="shared" ref="N111" si="14">FLOOR(SUM(N91:N110), 0.125)</f>
        <v>0</v>
      </c>
      <c r="O111" s="134">
        <f t="shared" ref="O111" si="15">FLOOR(SUM(O91:O110), 0.125)</f>
        <v>0</v>
      </c>
      <c r="P111" s="136">
        <f t="shared" ref="P111" si="16">FLOOR(SUM(P91:P110), 0.125)</f>
        <v>0</v>
      </c>
      <c r="Q111" s="249" t="s">
        <v>48</v>
      </c>
      <c r="R111" s="250"/>
      <c r="S111" s="250"/>
      <c r="T111" s="250"/>
      <c r="U111" s="250"/>
      <c r="V111" s="250"/>
      <c r="W111" s="250"/>
      <c r="X111" s="250"/>
      <c r="Y111" s="250"/>
      <c r="Z111" s="251"/>
    </row>
    <row r="112" spans="1:26" s="32" customFormat="1" ht="24" customHeight="1" x14ac:dyDescent="0.4">
      <c r="A112" s="258" t="s">
        <v>43</v>
      </c>
      <c r="B112" s="259"/>
      <c r="C112" s="259"/>
      <c r="D112" s="259"/>
      <c r="E112" s="259"/>
      <c r="F112" s="259"/>
      <c r="G112" s="33"/>
      <c r="H112" s="33"/>
      <c r="I112" s="33"/>
      <c r="J112" s="33"/>
      <c r="K112" s="33"/>
      <c r="L112" s="33"/>
      <c r="M112" s="33"/>
      <c r="N112" s="33"/>
      <c r="O112" s="33"/>
      <c r="P112" s="118"/>
      <c r="Q112" s="252"/>
      <c r="R112" s="253"/>
      <c r="S112" s="253"/>
      <c r="T112" s="253"/>
      <c r="U112" s="253"/>
      <c r="V112" s="253"/>
      <c r="W112" s="253"/>
      <c r="X112" s="253"/>
      <c r="Y112" s="253"/>
      <c r="Z112" s="254"/>
    </row>
    <row r="113" spans="1:26" s="32" customFormat="1" ht="24" customHeight="1" thickBot="1" x14ac:dyDescent="0.45">
      <c r="A113" s="260" t="s">
        <v>54</v>
      </c>
      <c r="B113" s="261"/>
      <c r="C113" s="261"/>
      <c r="D113" s="261"/>
      <c r="E113" s="261"/>
      <c r="F113" s="261"/>
      <c r="G113" s="77">
        <f>SUM(G35,G73,G111)</f>
        <v>0</v>
      </c>
      <c r="H113" s="77">
        <f t="shared" ref="H113:P113" si="17">SUM(H35,H73,H111)</f>
        <v>0</v>
      </c>
      <c r="I113" s="77">
        <f t="shared" si="17"/>
        <v>0</v>
      </c>
      <c r="J113" s="77">
        <f t="shared" si="17"/>
        <v>0</v>
      </c>
      <c r="K113" s="77">
        <f t="shared" si="17"/>
        <v>0</v>
      </c>
      <c r="L113" s="77">
        <f t="shared" si="17"/>
        <v>0</v>
      </c>
      <c r="M113" s="77">
        <f t="shared" si="17"/>
        <v>0</v>
      </c>
      <c r="N113" s="77">
        <f t="shared" si="17"/>
        <v>0</v>
      </c>
      <c r="O113" s="77">
        <f t="shared" si="17"/>
        <v>0</v>
      </c>
      <c r="P113" s="78">
        <f t="shared" si="17"/>
        <v>0</v>
      </c>
      <c r="Q113" s="255"/>
      <c r="R113" s="256"/>
      <c r="S113" s="256"/>
      <c r="T113" s="256"/>
      <c r="U113" s="256"/>
      <c r="V113" s="256"/>
      <c r="W113" s="256"/>
      <c r="X113" s="256"/>
      <c r="Y113" s="256"/>
      <c r="Z113" s="257"/>
    </row>
    <row r="114" spans="1:26" s="32" customFormat="1" ht="15" customHeight="1" thickBot="1" x14ac:dyDescent="0.45">
      <c r="A114" s="86"/>
      <c r="B114" s="87"/>
      <c r="C114" s="87"/>
      <c r="D114" s="88"/>
      <c r="E114" s="88"/>
      <c r="F114" s="86"/>
      <c r="G114" s="86"/>
      <c r="H114" s="87"/>
      <c r="I114" s="88"/>
      <c r="J114" s="88"/>
      <c r="K114" s="88"/>
      <c r="L114" s="63"/>
      <c r="M114" s="85"/>
      <c r="N114" s="85"/>
      <c r="O114" s="85"/>
      <c r="P114" s="85"/>
      <c r="Q114" s="85"/>
      <c r="R114" s="85"/>
      <c r="S114" s="85"/>
      <c r="T114" s="85"/>
      <c r="U114" s="85"/>
      <c r="V114" s="85"/>
      <c r="W114" s="85"/>
      <c r="X114" s="85"/>
      <c r="Y114" s="85"/>
      <c r="Z114" s="85"/>
    </row>
    <row r="115" spans="1:26" s="32" customFormat="1" ht="24.75" customHeight="1" x14ac:dyDescent="0.4">
      <c r="A115" s="358" t="s">
        <v>63</v>
      </c>
      <c r="B115" s="359"/>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60"/>
    </row>
    <row r="116" spans="1:26" s="32" customFormat="1" ht="15" customHeight="1" x14ac:dyDescent="0.4">
      <c r="A116" s="45"/>
      <c r="B116" s="46"/>
      <c r="C116" s="46"/>
      <c r="D116" s="46"/>
      <c r="E116" s="46"/>
      <c r="F116" s="46"/>
      <c r="G116" s="46"/>
      <c r="H116" s="46"/>
      <c r="I116" s="46"/>
      <c r="J116" s="46"/>
      <c r="K116" s="46"/>
      <c r="L116" s="46"/>
      <c r="M116" s="46"/>
      <c r="N116" s="47"/>
      <c r="O116" s="47"/>
      <c r="P116" s="47"/>
      <c r="Q116" s="48"/>
      <c r="R116" s="48"/>
      <c r="S116" s="48"/>
      <c r="T116" s="48"/>
      <c r="U116" s="48"/>
      <c r="V116" s="48"/>
      <c r="W116" s="48"/>
      <c r="X116" s="48"/>
      <c r="Y116" s="48"/>
      <c r="Z116" s="49"/>
    </row>
    <row r="117" spans="1:26" s="32" customFormat="1" ht="15" customHeight="1" x14ac:dyDescent="0.4">
      <c r="A117" s="50" t="s">
        <v>52</v>
      </c>
      <c r="B117" s="90" t="s">
        <v>9</v>
      </c>
      <c r="C117" s="91"/>
      <c r="D117" s="92"/>
      <c r="E117" s="91"/>
      <c r="F117" s="52"/>
      <c r="G117" s="53"/>
      <c r="H117" s="53"/>
      <c r="I117" s="53"/>
      <c r="J117" s="53"/>
      <c r="K117" s="46"/>
      <c r="L117" s="46"/>
      <c r="M117" s="46"/>
      <c r="N117" s="47"/>
      <c r="O117" s="47"/>
      <c r="P117" s="47"/>
      <c r="Q117" s="53"/>
      <c r="R117" s="53"/>
      <c r="S117" s="53"/>
      <c r="T117" s="53"/>
      <c r="U117" s="53"/>
      <c r="V117" s="53"/>
      <c r="W117" s="53"/>
      <c r="X117" s="53"/>
      <c r="Y117" s="53"/>
      <c r="Z117" s="54"/>
    </row>
    <row r="118" spans="1:26" s="32" customFormat="1" ht="15" customHeight="1" x14ac:dyDescent="0.4">
      <c r="A118" s="50"/>
      <c r="B118" s="91"/>
      <c r="C118" s="91"/>
      <c r="D118" s="52"/>
      <c r="E118" s="52"/>
      <c r="F118" s="52"/>
      <c r="G118" s="52"/>
      <c r="H118" s="51"/>
      <c r="I118" s="52"/>
      <c r="J118" s="46"/>
      <c r="K118" s="46"/>
      <c r="L118" s="46"/>
      <c r="M118" s="46"/>
      <c r="N118" s="47"/>
      <c r="O118" s="47"/>
      <c r="P118" s="47"/>
      <c r="Q118" s="53"/>
      <c r="R118" s="53"/>
      <c r="S118" s="53"/>
      <c r="T118" s="53"/>
      <c r="U118" s="53"/>
      <c r="V118" s="53"/>
      <c r="W118" s="53"/>
      <c r="X118" s="53"/>
      <c r="Y118" s="53"/>
      <c r="Z118" s="54"/>
    </row>
    <row r="119" spans="1:26" s="32" customFormat="1" ht="15" customHeight="1" thickBot="1" x14ac:dyDescent="0.45">
      <c r="A119" s="50" t="s">
        <v>45</v>
      </c>
      <c r="B119" s="91"/>
      <c r="C119" s="91"/>
      <c r="D119" s="91"/>
      <c r="E119" s="52"/>
      <c r="F119" s="52"/>
      <c r="G119" s="52"/>
      <c r="H119" s="51"/>
      <c r="I119" s="52"/>
      <c r="J119" s="46"/>
      <c r="K119" s="46"/>
      <c r="L119" s="46"/>
      <c r="M119" s="46"/>
      <c r="N119" s="47"/>
      <c r="O119" s="47"/>
      <c r="P119" s="47"/>
      <c r="Q119" s="53"/>
      <c r="R119" s="53"/>
      <c r="S119" s="53"/>
      <c r="T119" s="53"/>
      <c r="U119" s="53"/>
      <c r="V119" s="53"/>
      <c r="W119" s="53"/>
      <c r="X119" s="53"/>
      <c r="Y119" s="53"/>
      <c r="Z119" s="54"/>
    </row>
    <row r="120" spans="1:26" s="32" customFormat="1" ht="15" customHeight="1" thickBot="1" x14ac:dyDescent="0.45">
      <c r="A120" s="50"/>
      <c r="B120" s="91"/>
      <c r="C120" s="91"/>
      <c r="D120" s="52"/>
      <c r="E120" s="350" t="s">
        <v>40</v>
      </c>
      <c r="F120" s="351"/>
      <c r="G120" s="351"/>
      <c r="H120" s="351"/>
      <c r="I120" s="351"/>
      <c r="J120" s="351"/>
      <c r="K120" s="351"/>
      <c r="L120" s="351"/>
      <c r="M120" s="352"/>
      <c r="N120" s="46"/>
      <c r="O120" s="46"/>
      <c r="P120" s="353" t="s">
        <v>42</v>
      </c>
      <c r="Q120" s="354"/>
      <c r="R120" s="354"/>
      <c r="S120" s="354"/>
      <c r="T120" s="354"/>
      <c r="U120" s="354"/>
      <c r="V120" s="354"/>
      <c r="W120" s="354"/>
      <c r="X120" s="355"/>
      <c r="Y120" s="53"/>
      <c r="Z120" s="54"/>
    </row>
    <row r="121" spans="1:26" s="32" customFormat="1" ht="15" customHeight="1" x14ac:dyDescent="0.45">
      <c r="A121" s="104" t="s">
        <v>46</v>
      </c>
      <c r="B121" s="105"/>
      <c r="C121" s="105"/>
      <c r="D121" s="107"/>
      <c r="E121" s="333"/>
      <c r="F121" s="334"/>
      <c r="G121" s="334"/>
      <c r="H121" s="282" t="s">
        <v>39</v>
      </c>
      <c r="I121" s="282"/>
      <c r="J121" s="337" t="s">
        <v>18</v>
      </c>
      <c r="K121" s="337"/>
      <c r="L121" s="337" t="s">
        <v>19</v>
      </c>
      <c r="M121" s="339"/>
      <c r="N121" s="56"/>
      <c r="O121" s="57"/>
      <c r="P121" s="341"/>
      <c r="Q121" s="342"/>
      <c r="R121" s="343"/>
      <c r="S121" s="328" t="s">
        <v>41</v>
      </c>
      <c r="T121" s="328"/>
      <c r="U121" s="328" t="s">
        <v>18</v>
      </c>
      <c r="V121" s="328"/>
      <c r="W121" s="328" t="s">
        <v>19</v>
      </c>
      <c r="X121" s="330"/>
      <c r="Y121" s="53"/>
      <c r="Z121" s="54"/>
    </row>
    <row r="122" spans="1:26" s="32" customFormat="1" ht="15" customHeight="1" x14ac:dyDescent="0.45">
      <c r="A122" s="104" t="s">
        <v>47</v>
      </c>
      <c r="B122" s="105"/>
      <c r="C122" s="105"/>
      <c r="D122" s="107"/>
      <c r="E122" s="335"/>
      <c r="F122" s="336"/>
      <c r="G122" s="336"/>
      <c r="H122" s="285"/>
      <c r="I122" s="285"/>
      <c r="J122" s="338"/>
      <c r="K122" s="338"/>
      <c r="L122" s="338"/>
      <c r="M122" s="340"/>
      <c r="N122" s="58"/>
      <c r="O122" s="58"/>
      <c r="P122" s="344"/>
      <c r="Q122" s="345"/>
      <c r="R122" s="346"/>
      <c r="S122" s="329"/>
      <c r="T122" s="329"/>
      <c r="U122" s="329"/>
      <c r="V122" s="329"/>
      <c r="W122" s="329"/>
      <c r="X122" s="331"/>
      <c r="Y122" s="53"/>
      <c r="Z122" s="54"/>
    </row>
    <row r="123" spans="1:26" s="32" customFormat="1" ht="15" customHeight="1" x14ac:dyDescent="0.4">
      <c r="A123" s="106"/>
      <c r="B123" s="91"/>
      <c r="C123" s="91"/>
      <c r="D123" s="91"/>
      <c r="E123" s="315" t="s">
        <v>36</v>
      </c>
      <c r="F123" s="316"/>
      <c r="G123" s="316"/>
      <c r="H123" s="332" t="s">
        <v>61</v>
      </c>
      <c r="I123" s="332"/>
      <c r="J123" s="319"/>
      <c r="K123" s="319"/>
      <c r="L123" s="320"/>
      <c r="M123" s="321"/>
      <c r="N123" s="58"/>
      <c r="O123" s="58"/>
      <c r="P123" s="322" t="s">
        <v>36</v>
      </c>
      <c r="Q123" s="323"/>
      <c r="R123" s="323"/>
      <c r="S123" s="332" t="s">
        <v>61</v>
      </c>
      <c r="T123" s="332"/>
      <c r="U123" s="302"/>
      <c r="V123" s="303"/>
      <c r="W123" s="302"/>
      <c r="X123" s="304"/>
      <c r="Y123" s="53"/>
      <c r="Z123" s="54"/>
    </row>
    <row r="124" spans="1:26" s="32" customFormat="1" ht="15" customHeight="1" x14ac:dyDescent="0.4">
      <c r="A124" s="108"/>
      <c r="B124" s="109"/>
      <c r="C124" s="109"/>
      <c r="D124" s="109"/>
      <c r="E124" s="315" t="s">
        <v>37</v>
      </c>
      <c r="F124" s="316"/>
      <c r="G124" s="316"/>
      <c r="H124" s="317"/>
      <c r="I124" s="317"/>
      <c r="J124" s="319"/>
      <c r="K124" s="319"/>
      <c r="L124" s="320"/>
      <c r="M124" s="321"/>
      <c r="N124" s="58"/>
      <c r="O124" s="58"/>
      <c r="P124" s="322" t="s">
        <v>37</v>
      </c>
      <c r="Q124" s="323"/>
      <c r="R124" s="323"/>
      <c r="S124" s="324"/>
      <c r="T124" s="325"/>
      <c r="U124" s="302"/>
      <c r="V124" s="303"/>
      <c r="W124" s="302"/>
      <c r="X124" s="304"/>
      <c r="Y124" s="53"/>
      <c r="Z124" s="54"/>
    </row>
    <row r="125" spans="1:26" s="32" customFormat="1" ht="15" customHeight="1" thickBot="1" x14ac:dyDescent="0.45">
      <c r="A125" s="108"/>
      <c r="B125" s="109"/>
      <c r="C125" s="109"/>
      <c r="D125" s="109"/>
      <c r="E125" s="305" t="s">
        <v>38</v>
      </c>
      <c r="F125" s="306"/>
      <c r="G125" s="306"/>
      <c r="H125" s="318"/>
      <c r="I125" s="318"/>
      <c r="J125" s="307"/>
      <c r="K125" s="307"/>
      <c r="L125" s="308"/>
      <c r="M125" s="309"/>
      <c r="N125" s="58"/>
      <c r="O125" s="58"/>
      <c r="P125" s="310" t="s">
        <v>38</v>
      </c>
      <c r="Q125" s="311"/>
      <c r="R125" s="311"/>
      <c r="S125" s="326"/>
      <c r="T125" s="327"/>
      <c r="U125" s="312"/>
      <c r="V125" s="313"/>
      <c r="W125" s="312"/>
      <c r="X125" s="314"/>
      <c r="Y125" s="53"/>
      <c r="Z125" s="54"/>
    </row>
    <row r="126" spans="1:26" s="32" customFormat="1" ht="15" customHeight="1" thickBot="1" x14ac:dyDescent="0.45">
      <c r="A126" s="110"/>
      <c r="B126" s="111"/>
      <c r="C126" s="111"/>
      <c r="D126" s="111"/>
      <c r="E126" s="61"/>
      <c r="F126" s="61"/>
      <c r="G126" s="61"/>
      <c r="H126" s="61"/>
      <c r="I126" s="61"/>
      <c r="J126" s="61"/>
      <c r="K126" s="61"/>
      <c r="L126" s="62"/>
      <c r="M126" s="62"/>
      <c r="N126" s="63"/>
      <c r="O126" s="63"/>
      <c r="P126" s="63"/>
      <c r="Q126" s="53"/>
      <c r="R126" s="53"/>
      <c r="S126" s="53"/>
      <c r="T126" s="53"/>
      <c r="U126" s="53"/>
      <c r="V126" s="53"/>
      <c r="W126" s="53"/>
      <c r="X126" s="53"/>
      <c r="Y126" s="53"/>
      <c r="Z126" s="54"/>
    </row>
    <row r="127" spans="1:26" s="32" customFormat="1" ht="15" customHeight="1" x14ac:dyDescent="0.4">
      <c r="A127" s="287" t="s">
        <v>55</v>
      </c>
      <c r="B127" s="289" t="s">
        <v>20</v>
      </c>
      <c r="C127" s="291" t="s">
        <v>30</v>
      </c>
      <c r="D127" s="293" t="s">
        <v>28</v>
      </c>
      <c r="E127" s="282"/>
      <c r="F127" s="294"/>
      <c r="G127" s="295" t="s">
        <v>31</v>
      </c>
      <c r="H127" s="296"/>
      <c r="I127" s="296"/>
      <c r="J127" s="296"/>
      <c r="K127" s="296"/>
      <c r="L127" s="296"/>
      <c r="M127" s="296"/>
      <c r="N127" s="296"/>
      <c r="O127" s="296"/>
      <c r="P127" s="297"/>
      <c r="Q127" s="298" t="s">
        <v>21</v>
      </c>
      <c r="R127" s="276"/>
      <c r="S127" s="299"/>
      <c r="T127" s="275" t="s">
        <v>22</v>
      </c>
      <c r="U127" s="276"/>
      <c r="V127" s="277"/>
      <c r="W127" s="281" t="s">
        <v>23</v>
      </c>
      <c r="X127" s="282"/>
      <c r="Y127" s="282"/>
      <c r="Z127" s="283"/>
    </row>
    <row r="128" spans="1:26" s="32" customFormat="1" ht="75" customHeight="1" x14ac:dyDescent="0.4">
      <c r="A128" s="288"/>
      <c r="B128" s="290"/>
      <c r="C128" s="292"/>
      <c r="D128" s="64" t="s">
        <v>24</v>
      </c>
      <c r="E128" s="65" t="s">
        <v>25</v>
      </c>
      <c r="F128" s="66" t="s">
        <v>26</v>
      </c>
      <c r="G128" s="67" t="s">
        <v>0</v>
      </c>
      <c r="H128" s="68" t="s">
        <v>1</v>
      </c>
      <c r="I128" s="68" t="s">
        <v>2</v>
      </c>
      <c r="J128" s="69" t="s">
        <v>32</v>
      </c>
      <c r="K128" s="69" t="s">
        <v>33</v>
      </c>
      <c r="L128" s="69" t="s">
        <v>3</v>
      </c>
      <c r="M128" s="69" t="s">
        <v>4</v>
      </c>
      <c r="N128" s="69" t="s">
        <v>5</v>
      </c>
      <c r="O128" s="69" t="s">
        <v>34</v>
      </c>
      <c r="P128" s="70" t="s">
        <v>35</v>
      </c>
      <c r="Q128" s="300"/>
      <c r="R128" s="279"/>
      <c r="S128" s="301"/>
      <c r="T128" s="278"/>
      <c r="U128" s="279"/>
      <c r="V128" s="280"/>
      <c r="W128" s="284"/>
      <c r="X128" s="285"/>
      <c r="Y128" s="285"/>
      <c r="Z128" s="286"/>
    </row>
    <row r="129" spans="1:26" s="32" customFormat="1" ht="24" customHeight="1" x14ac:dyDescent="0.4">
      <c r="A129" s="71">
        <f>'Weekly Menus'!D7</f>
        <v>0</v>
      </c>
      <c r="B129" s="93"/>
      <c r="C129" s="113">
        <f>'K-12'!B93</f>
        <v>0</v>
      </c>
      <c r="D129" s="95"/>
      <c r="E129" s="96"/>
      <c r="F129" s="97"/>
      <c r="G129" s="73"/>
      <c r="H129" s="74">
        <f>'K-12'!E93+'K-12'!C93</f>
        <v>0</v>
      </c>
      <c r="I129" s="74">
        <f>'K-12'!G93+'K-12'!N93</f>
        <v>0</v>
      </c>
      <c r="J129" s="74">
        <f>'K-12'!I93</f>
        <v>0</v>
      </c>
      <c r="K129" s="74">
        <f>'K-12'!J93</f>
        <v>0</v>
      </c>
      <c r="L129" s="74">
        <f>'K-12'!K93</f>
        <v>0</v>
      </c>
      <c r="M129" s="135" t="str">
        <f>IF('K-12'!I118+'K-12'!J118+'K-12'!K118+'K-12'!M118&gt;=2,'K-12'!L93," ")</f>
        <v xml:space="preserve"> </v>
      </c>
      <c r="N129" s="74">
        <f>'K-12'!M93</f>
        <v>0</v>
      </c>
      <c r="O129" s="74"/>
      <c r="P129" s="75"/>
      <c r="Q129" s="262"/>
      <c r="R129" s="262"/>
      <c r="S129" s="263"/>
      <c r="T129" s="264"/>
      <c r="U129" s="262"/>
      <c r="V129" s="263"/>
      <c r="W129" s="272"/>
      <c r="X129" s="273"/>
      <c r="Y129" s="273"/>
      <c r="Z129" s="274"/>
    </row>
    <row r="130" spans="1:26" s="32" customFormat="1" ht="24" customHeight="1" x14ac:dyDescent="0.4">
      <c r="A130" s="71">
        <f>'Weekly Menus'!D8</f>
        <v>0</v>
      </c>
      <c r="B130" s="93"/>
      <c r="C130" s="113">
        <f>'K-12'!B94</f>
        <v>0</v>
      </c>
      <c r="D130" s="95"/>
      <c r="E130" s="96"/>
      <c r="F130" s="97"/>
      <c r="G130" s="73"/>
      <c r="H130" s="74">
        <f>'K-12'!E94+'K-12'!C94</f>
        <v>0</v>
      </c>
      <c r="I130" s="74">
        <f>'K-12'!G94+'K-12'!N94</f>
        <v>0</v>
      </c>
      <c r="J130" s="74">
        <f>'K-12'!I94</f>
        <v>0</v>
      </c>
      <c r="K130" s="74">
        <f>'K-12'!J94</f>
        <v>0</v>
      </c>
      <c r="L130" s="74">
        <f>'K-12'!K94</f>
        <v>0</v>
      </c>
      <c r="M130" s="135" t="str">
        <f>IF('K-12'!I118+'K-12'!J118+'K-12'!K118+'K-12'!M118&gt;=2,'K-12'!L94," ")</f>
        <v xml:space="preserve"> </v>
      </c>
      <c r="N130" s="74">
        <f>'K-12'!M94</f>
        <v>0</v>
      </c>
      <c r="O130" s="74"/>
      <c r="P130" s="75"/>
      <c r="Q130" s="262"/>
      <c r="R130" s="262"/>
      <c r="S130" s="263"/>
      <c r="T130" s="264"/>
      <c r="U130" s="262"/>
      <c r="V130" s="263"/>
      <c r="W130" s="272"/>
      <c r="X130" s="273"/>
      <c r="Y130" s="273"/>
      <c r="Z130" s="274"/>
    </row>
    <row r="131" spans="1:26" s="32" customFormat="1" ht="24" customHeight="1" x14ac:dyDescent="0.4">
      <c r="A131" s="71">
        <f>'Weekly Menus'!D9</f>
        <v>0</v>
      </c>
      <c r="B131" s="93"/>
      <c r="C131" s="113">
        <f>'K-12'!B95</f>
        <v>0</v>
      </c>
      <c r="D131" s="95"/>
      <c r="E131" s="96"/>
      <c r="F131" s="97"/>
      <c r="G131" s="73"/>
      <c r="H131" s="74">
        <f>'K-12'!E95+'K-12'!C95</f>
        <v>0</v>
      </c>
      <c r="I131" s="74">
        <f>'K-12'!G95+'K-12'!N95</f>
        <v>0</v>
      </c>
      <c r="J131" s="74">
        <f>'K-12'!I95</f>
        <v>0</v>
      </c>
      <c r="K131" s="74">
        <f>'K-12'!J95</f>
        <v>0</v>
      </c>
      <c r="L131" s="74">
        <f>'K-12'!K95</f>
        <v>0</v>
      </c>
      <c r="M131" s="135" t="str">
        <f>IF('K-12'!I118+'K-12'!J118+'K-12'!K118+'K-12'!M118&gt;=2,'K-12'!L95," ")</f>
        <v xml:space="preserve"> </v>
      </c>
      <c r="N131" s="74">
        <f>'K-12'!M95</f>
        <v>0</v>
      </c>
      <c r="O131" s="74"/>
      <c r="P131" s="75"/>
      <c r="Q131" s="262"/>
      <c r="R131" s="262"/>
      <c r="S131" s="263"/>
      <c r="T131" s="264"/>
      <c r="U131" s="262"/>
      <c r="V131" s="263"/>
      <c r="W131" s="272"/>
      <c r="X131" s="273"/>
      <c r="Y131" s="273"/>
      <c r="Z131" s="274"/>
    </row>
    <row r="132" spans="1:26" s="32" customFormat="1" ht="24" customHeight="1" x14ac:dyDescent="0.4">
      <c r="A132" s="71">
        <f>'Weekly Menus'!D10</f>
        <v>0</v>
      </c>
      <c r="B132" s="93"/>
      <c r="C132" s="113">
        <f>'K-12'!B96</f>
        <v>0</v>
      </c>
      <c r="D132" s="95"/>
      <c r="E132" s="96"/>
      <c r="F132" s="97"/>
      <c r="G132" s="73"/>
      <c r="H132" s="74">
        <f>'K-12'!E96+'K-12'!C96</f>
        <v>0</v>
      </c>
      <c r="I132" s="74">
        <f>'K-12'!G96+'K-12'!N96</f>
        <v>0</v>
      </c>
      <c r="J132" s="74">
        <f>'K-12'!I96</f>
        <v>0</v>
      </c>
      <c r="K132" s="74">
        <f>'K-12'!J96</f>
        <v>0</v>
      </c>
      <c r="L132" s="74">
        <f>'K-12'!K96</f>
        <v>0</v>
      </c>
      <c r="M132" s="135" t="str">
        <f>IF('K-12'!I118+'K-12'!J118+'K-12'!K118+'K-12'!M118&gt;=2,'K-12'!L96," ")</f>
        <v xml:space="preserve"> </v>
      </c>
      <c r="N132" s="74">
        <f>'K-12'!M96</f>
        <v>0</v>
      </c>
      <c r="O132" s="74"/>
      <c r="P132" s="75"/>
      <c r="Q132" s="262"/>
      <c r="R132" s="262"/>
      <c r="S132" s="263"/>
      <c r="T132" s="264"/>
      <c r="U132" s="262"/>
      <c r="V132" s="263"/>
      <c r="W132" s="272"/>
      <c r="X132" s="273"/>
      <c r="Y132" s="273"/>
      <c r="Z132" s="274"/>
    </row>
    <row r="133" spans="1:26" s="32" customFormat="1" ht="24" customHeight="1" x14ac:dyDescent="0.4">
      <c r="A133" s="71">
        <f>'Weekly Menus'!D11</f>
        <v>0</v>
      </c>
      <c r="B133" s="93"/>
      <c r="C133" s="113">
        <f>'K-12'!B97</f>
        <v>0</v>
      </c>
      <c r="D133" s="95"/>
      <c r="E133" s="96"/>
      <c r="F133" s="97"/>
      <c r="G133" s="73"/>
      <c r="H133" s="74">
        <f>'K-12'!E97+'K-12'!C97</f>
        <v>0</v>
      </c>
      <c r="I133" s="74">
        <f>'K-12'!G97+'K-12'!N97</f>
        <v>0</v>
      </c>
      <c r="J133" s="74">
        <f>'K-12'!I97</f>
        <v>0</v>
      </c>
      <c r="K133" s="74">
        <f>'K-12'!J97</f>
        <v>0</v>
      </c>
      <c r="L133" s="74">
        <f>'K-12'!K97</f>
        <v>0</v>
      </c>
      <c r="M133" s="135" t="str">
        <f>IF('K-12'!I118+'K-12'!J118+'K-12'!K118+'K-12'!M118&gt;=2,'K-12'!L97," ")</f>
        <v xml:space="preserve"> </v>
      </c>
      <c r="N133" s="74">
        <f>'K-12'!M97</f>
        <v>0</v>
      </c>
      <c r="O133" s="74"/>
      <c r="P133" s="75"/>
      <c r="Q133" s="262"/>
      <c r="R133" s="262"/>
      <c r="S133" s="263"/>
      <c r="T133" s="264"/>
      <c r="U133" s="262"/>
      <c r="V133" s="263"/>
      <c r="W133" s="272"/>
      <c r="X133" s="273"/>
      <c r="Y133" s="273"/>
      <c r="Z133" s="274"/>
    </row>
    <row r="134" spans="1:26" s="32" customFormat="1" ht="24" customHeight="1" x14ac:dyDescent="0.4">
      <c r="A134" s="71">
        <f>'Weekly Menus'!D12</f>
        <v>0</v>
      </c>
      <c r="B134" s="93"/>
      <c r="C134" s="113">
        <f>'K-12'!B98</f>
        <v>0</v>
      </c>
      <c r="D134" s="95"/>
      <c r="E134" s="96"/>
      <c r="F134" s="97"/>
      <c r="G134" s="73"/>
      <c r="H134" s="74">
        <f>'K-12'!E98+'K-12'!C98</f>
        <v>0</v>
      </c>
      <c r="I134" s="74">
        <f>'K-12'!G98+'K-12'!N98</f>
        <v>0</v>
      </c>
      <c r="J134" s="74">
        <f>'K-12'!I98</f>
        <v>0</v>
      </c>
      <c r="K134" s="74">
        <f>'K-12'!J98</f>
        <v>0</v>
      </c>
      <c r="L134" s="74">
        <f>'K-12'!K98</f>
        <v>0</v>
      </c>
      <c r="M134" s="135" t="str">
        <f>IF('K-12'!I118+'K-12'!J118+'K-12'!K118+'K-12'!M118&gt;=2,'K-12'!L98," ")</f>
        <v xml:space="preserve"> </v>
      </c>
      <c r="N134" s="74">
        <f>'K-12'!M98</f>
        <v>0</v>
      </c>
      <c r="O134" s="74"/>
      <c r="P134" s="75"/>
      <c r="Q134" s="262"/>
      <c r="R134" s="262"/>
      <c r="S134" s="263"/>
      <c r="T134" s="264"/>
      <c r="U134" s="262"/>
      <c r="V134" s="263"/>
      <c r="W134" s="272"/>
      <c r="X134" s="273"/>
      <c r="Y134" s="273"/>
      <c r="Z134" s="274"/>
    </row>
    <row r="135" spans="1:26" s="32" customFormat="1" ht="24" customHeight="1" x14ac:dyDescent="0.4">
      <c r="A135" s="71">
        <f>'Weekly Menus'!D13</f>
        <v>0</v>
      </c>
      <c r="B135" s="93"/>
      <c r="C135" s="113">
        <f>'K-12'!B99</f>
        <v>0</v>
      </c>
      <c r="D135" s="95"/>
      <c r="E135" s="96"/>
      <c r="F135" s="97"/>
      <c r="G135" s="73"/>
      <c r="H135" s="74">
        <f>'K-12'!E99+'K-12'!C99</f>
        <v>0</v>
      </c>
      <c r="I135" s="74">
        <f>'K-12'!G99+'K-12'!N99</f>
        <v>0</v>
      </c>
      <c r="J135" s="74">
        <f>'K-12'!I99</f>
        <v>0</v>
      </c>
      <c r="K135" s="74">
        <f>'K-12'!J99</f>
        <v>0</v>
      </c>
      <c r="L135" s="74">
        <f>'K-12'!K99</f>
        <v>0</v>
      </c>
      <c r="M135" s="135" t="str">
        <f>IF('K-12'!I118+'K-12'!J118+'K-12'!K118+'K-12'!M118&gt;=2,'K-12'!L99," ")</f>
        <v xml:space="preserve"> </v>
      </c>
      <c r="N135" s="74">
        <f>'K-12'!M99</f>
        <v>0</v>
      </c>
      <c r="O135" s="74"/>
      <c r="P135" s="75"/>
      <c r="Q135" s="262"/>
      <c r="R135" s="262"/>
      <c r="S135" s="263"/>
      <c r="T135" s="264"/>
      <c r="U135" s="262"/>
      <c r="V135" s="263"/>
      <c r="W135" s="272"/>
      <c r="X135" s="273"/>
      <c r="Y135" s="273"/>
      <c r="Z135" s="274"/>
    </row>
    <row r="136" spans="1:26" s="32" customFormat="1" ht="24" customHeight="1" x14ac:dyDescent="0.4">
      <c r="A136" s="71">
        <f>'Weekly Menus'!D14</f>
        <v>0</v>
      </c>
      <c r="B136" s="93"/>
      <c r="C136" s="113">
        <f>'K-12'!B100</f>
        <v>0</v>
      </c>
      <c r="D136" s="95"/>
      <c r="E136" s="96"/>
      <c r="F136" s="97"/>
      <c r="G136" s="73"/>
      <c r="H136" s="74">
        <f>'K-12'!E100+'K-12'!C100</f>
        <v>0</v>
      </c>
      <c r="I136" s="74">
        <f>'K-12'!G100+'K-12'!N100</f>
        <v>0</v>
      </c>
      <c r="J136" s="74">
        <f>'K-12'!I100</f>
        <v>0</v>
      </c>
      <c r="K136" s="74">
        <f>'K-12'!J100</f>
        <v>0</v>
      </c>
      <c r="L136" s="74">
        <f>'K-12'!K100</f>
        <v>0</v>
      </c>
      <c r="M136" s="135" t="str">
        <f>IF('K-12'!I118+'K-12'!J118+'K-12'!K118+'K-12'!M118&gt;=2,'K-12'!L100," ")</f>
        <v xml:space="preserve"> </v>
      </c>
      <c r="N136" s="74">
        <f>'K-12'!M100</f>
        <v>0</v>
      </c>
      <c r="O136" s="74"/>
      <c r="P136" s="75"/>
      <c r="Q136" s="262"/>
      <c r="R136" s="262"/>
      <c r="S136" s="263"/>
      <c r="T136" s="264"/>
      <c r="U136" s="262"/>
      <c r="V136" s="263"/>
      <c r="W136" s="272"/>
      <c r="X136" s="273"/>
      <c r="Y136" s="273"/>
      <c r="Z136" s="274"/>
    </row>
    <row r="137" spans="1:26" s="32" customFormat="1" ht="24" customHeight="1" x14ac:dyDescent="0.4">
      <c r="A137" s="71">
        <f>'Weekly Menus'!D15</f>
        <v>0</v>
      </c>
      <c r="B137" s="93"/>
      <c r="C137" s="113">
        <f>'K-12'!B101</f>
        <v>0</v>
      </c>
      <c r="D137" s="95"/>
      <c r="E137" s="96"/>
      <c r="F137" s="97"/>
      <c r="G137" s="73"/>
      <c r="H137" s="74">
        <f>'K-12'!E101+'K-12'!C101</f>
        <v>0</v>
      </c>
      <c r="I137" s="74">
        <f>'K-12'!G101+'K-12'!N101</f>
        <v>0</v>
      </c>
      <c r="J137" s="74">
        <f>'K-12'!I101</f>
        <v>0</v>
      </c>
      <c r="K137" s="74">
        <f>'K-12'!J101</f>
        <v>0</v>
      </c>
      <c r="L137" s="74">
        <f>'K-12'!K101</f>
        <v>0</v>
      </c>
      <c r="M137" s="135" t="str">
        <f>IF('K-12'!I118+'K-12'!J118+'K-12'!K118+'K-12'!M118&gt;=2,'K-12'!L101," ")</f>
        <v xml:space="preserve"> </v>
      </c>
      <c r="N137" s="74">
        <f>'K-12'!M101</f>
        <v>0</v>
      </c>
      <c r="O137" s="74"/>
      <c r="P137" s="75"/>
      <c r="Q137" s="262"/>
      <c r="R137" s="262"/>
      <c r="S137" s="263"/>
      <c r="T137" s="264"/>
      <c r="U137" s="262"/>
      <c r="V137" s="263"/>
      <c r="W137" s="272"/>
      <c r="X137" s="273"/>
      <c r="Y137" s="273"/>
      <c r="Z137" s="274"/>
    </row>
    <row r="138" spans="1:26" s="32" customFormat="1" ht="24" customHeight="1" x14ac:dyDescent="0.4">
      <c r="A138" s="71">
        <f>'Weekly Menus'!D16</f>
        <v>0</v>
      </c>
      <c r="B138" s="93"/>
      <c r="C138" s="113">
        <f>'K-12'!B102</f>
        <v>0</v>
      </c>
      <c r="D138" s="95"/>
      <c r="E138" s="96"/>
      <c r="F138" s="97"/>
      <c r="G138" s="73"/>
      <c r="H138" s="74">
        <f>'K-12'!E102+'K-12'!C102</f>
        <v>0</v>
      </c>
      <c r="I138" s="74">
        <f>'K-12'!G102+'K-12'!N102</f>
        <v>0</v>
      </c>
      <c r="J138" s="74">
        <f>'K-12'!I102</f>
        <v>0</v>
      </c>
      <c r="K138" s="74">
        <f>'K-12'!J102</f>
        <v>0</v>
      </c>
      <c r="L138" s="74">
        <f>'K-12'!K102</f>
        <v>0</v>
      </c>
      <c r="M138" s="135" t="str">
        <f>IF('K-12'!I118+'K-12'!J118+'K-12'!K118+'K-12'!M118&gt;=2,'K-12'!L102," ")</f>
        <v xml:space="preserve"> </v>
      </c>
      <c r="N138" s="74">
        <f>'K-12'!M102</f>
        <v>0</v>
      </c>
      <c r="O138" s="74"/>
      <c r="P138" s="75"/>
      <c r="Q138" s="262"/>
      <c r="R138" s="262"/>
      <c r="S138" s="263"/>
      <c r="T138" s="264"/>
      <c r="U138" s="262"/>
      <c r="V138" s="263"/>
      <c r="W138" s="272"/>
      <c r="X138" s="273"/>
      <c r="Y138" s="273"/>
      <c r="Z138" s="274"/>
    </row>
    <row r="139" spans="1:26" s="32" customFormat="1" ht="24" customHeight="1" x14ac:dyDescent="0.4">
      <c r="A139" s="71">
        <f>'Weekly Menus'!D17</f>
        <v>0</v>
      </c>
      <c r="B139" s="93"/>
      <c r="C139" s="113">
        <f>'K-12'!B103</f>
        <v>0</v>
      </c>
      <c r="D139" s="95"/>
      <c r="E139" s="96"/>
      <c r="F139" s="97"/>
      <c r="G139" s="73"/>
      <c r="H139" s="74">
        <f>'K-12'!E103+'K-12'!C103</f>
        <v>0</v>
      </c>
      <c r="I139" s="74">
        <f>'K-12'!G103+'K-12'!N103</f>
        <v>0</v>
      </c>
      <c r="J139" s="74">
        <f>'K-12'!I103</f>
        <v>0</v>
      </c>
      <c r="K139" s="74">
        <f>'K-12'!J103</f>
        <v>0</v>
      </c>
      <c r="L139" s="74">
        <f>'K-12'!K103</f>
        <v>0</v>
      </c>
      <c r="M139" s="135" t="str">
        <f>IF('K-12'!I118+'K-12'!J118+'K-12'!K118+'K-12'!M118&gt;=2,'K-12'!L103," ")</f>
        <v xml:space="preserve"> </v>
      </c>
      <c r="N139" s="74">
        <f>'K-12'!M103</f>
        <v>0</v>
      </c>
      <c r="O139" s="74"/>
      <c r="P139" s="75"/>
      <c r="Q139" s="262"/>
      <c r="R139" s="262"/>
      <c r="S139" s="263"/>
      <c r="T139" s="264"/>
      <c r="U139" s="262"/>
      <c r="V139" s="263"/>
      <c r="W139" s="265"/>
      <c r="X139" s="265"/>
      <c r="Y139" s="265"/>
      <c r="Z139" s="266"/>
    </row>
    <row r="140" spans="1:26" s="32" customFormat="1" ht="24" customHeight="1" x14ac:dyDescent="0.4">
      <c r="A140" s="71">
        <f>'Weekly Menus'!D18</f>
        <v>0</v>
      </c>
      <c r="B140" s="93"/>
      <c r="C140" s="113">
        <f>'K-12'!B104</f>
        <v>0</v>
      </c>
      <c r="D140" s="95"/>
      <c r="E140" s="96"/>
      <c r="F140" s="97"/>
      <c r="G140" s="73"/>
      <c r="H140" s="74">
        <f>'K-12'!E104+'K-12'!C104</f>
        <v>0</v>
      </c>
      <c r="I140" s="74">
        <f>'K-12'!G104+'K-12'!N104</f>
        <v>0</v>
      </c>
      <c r="J140" s="74">
        <f>'K-12'!I104</f>
        <v>0</v>
      </c>
      <c r="K140" s="74">
        <f>'K-12'!J104</f>
        <v>0</v>
      </c>
      <c r="L140" s="74">
        <f>'K-12'!K104</f>
        <v>0</v>
      </c>
      <c r="M140" s="135" t="str">
        <f>IF('K-12'!I118+'K-12'!J118+'K-12'!K118+'K-12'!M118&gt;=2,'K-12'!L104," ")</f>
        <v xml:space="preserve"> </v>
      </c>
      <c r="N140" s="74">
        <f>'K-12'!M104</f>
        <v>0</v>
      </c>
      <c r="O140" s="74"/>
      <c r="P140" s="75"/>
      <c r="Q140" s="262"/>
      <c r="R140" s="262"/>
      <c r="S140" s="263"/>
      <c r="T140" s="264"/>
      <c r="U140" s="262"/>
      <c r="V140" s="263"/>
      <c r="W140" s="265"/>
      <c r="X140" s="265"/>
      <c r="Y140" s="265"/>
      <c r="Z140" s="266"/>
    </row>
    <row r="141" spans="1:26" s="32" customFormat="1" ht="24" customHeight="1" x14ac:dyDescent="0.4">
      <c r="A141" s="71">
        <f>'Weekly Menus'!D19</f>
        <v>0</v>
      </c>
      <c r="B141" s="93"/>
      <c r="C141" s="113">
        <f>'K-12'!B105</f>
        <v>0</v>
      </c>
      <c r="D141" s="95"/>
      <c r="E141" s="96"/>
      <c r="F141" s="97"/>
      <c r="G141" s="73"/>
      <c r="H141" s="74">
        <f>'K-12'!E105+'K-12'!C105</f>
        <v>0</v>
      </c>
      <c r="I141" s="74">
        <f>'K-12'!G105+'K-12'!N105</f>
        <v>0</v>
      </c>
      <c r="J141" s="74">
        <f>'K-12'!I105</f>
        <v>0</v>
      </c>
      <c r="K141" s="74">
        <f>'K-12'!J105</f>
        <v>0</v>
      </c>
      <c r="L141" s="74">
        <f>'K-12'!K105</f>
        <v>0</v>
      </c>
      <c r="M141" s="135" t="str">
        <f>IF('K-12'!I118+'K-12'!J118+'K-12'!K118+'K-12'!M118&gt;=2,'K-12'!L105," ")</f>
        <v xml:space="preserve"> </v>
      </c>
      <c r="N141" s="74">
        <f>'K-12'!M105</f>
        <v>0</v>
      </c>
      <c r="O141" s="74"/>
      <c r="P141" s="75"/>
      <c r="Q141" s="262"/>
      <c r="R141" s="262"/>
      <c r="S141" s="263"/>
      <c r="T141" s="264"/>
      <c r="U141" s="262"/>
      <c r="V141" s="263"/>
      <c r="W141" s="265"/>
      <c r="X141" s="265"/>
      <c r="Y141" s="265"/>
      <c r="Z141" s="266"/>
    </row>
    <row r="142" spans="1:26" s="32" customFormat="1" ht="24" customHeight="1" x14ac:dyDescent="0.4">
      <c r="A142" s="71">
        <f>'Weekly Menus'!D20</f>
        <v>0</v>
      </c>
      <c r="B142" s="93"/>
      <c r="C142" s="113">
        <f>'K-12'!B106</f>
        <v>0</v>
      </c>
      <c r="D142" s="95"/>
      <c r="E142" s="96"/>
      <c r="F142" s="97"/>
      <c r="G142" s="73"/>
      <c r="H142" s="74">
        <f>'K-12'!E106+'K-12'!C106</f>
        <v>0</v>
      </c>
      <c r="I142" s="74">
        <f>'K-12'!G106+'K-12'!N106</f>
        <v>0</v>
      </c>
      <c r="J142" s="74">
        <f>'K-12'!I106</f>
        <v>0</v>
      </c>
      <c r="K142" s="74">
        <f>'K-12'!J106</f>
        <v>0</v>
      </c>
      <c r="L142" s="74">
        <f>'K-12'!K106</f>
        <v>0</v>
      </c>
      <c r="M142" s="135" t="str">
        <f>IF('K-12'!I118+'K-12'!J118+'K-12'!K118+'K-12'!M118&gt;=2,'K-12'!L106," ")</f>
        <v xml:space="preserve"> </v>
      </c>
      <c r="N142" s="74">
        <f>'K-12'!M106</f>
        <v>0</v>
      </c>
      <c r="O142" s="74"/>
      <c r="P142" s="75"/>
      <c r="Q142" s="262"/>
      <c r="R142" s="262"/>
      <c r="S142" s="263"/>
      <c r="T142" s="264"/>
      <c r="U142" s="262"/>
      <c r="V142" s="263"/>
      <c r="W142" s="265"/>
      <c r="X142" s="265"/>
      <c r="Y142" s="265"/>
      <c r="Z142" s="266"/>
    </row>
    <row r="143" spans="1:26" s="32" customFormat="1" ht="24" customHeight="1" x14ac:dyDescent="0.4">
      <c r="A143" s="71">
        <f>'Weekly Menus'!D21</f>
        <v>0</v>
      </c>
      <c r="B143" s="93"/>
      <c r="C143" s="113">
        <f>'K-12'!B107</f>
        <v>0</v>
      </c>
      <c r="D143" s="95"/>
      <c r="E143" s="96"/>
      <c r="F143" s="97"/>
      <c r="G143" s="73"/>
      <c r="H143" s="74">
        <f>'K-12'!E107+'K-12'!C107</f>
        <v>0</v>
      </c>
      <c r="I143" s="74">
        <f>'K-12'!G107+'K-12'!N107</f>
        <v>0</v>
      </c>
      <c r="J143" s="74">
        <f>'K-12'!I107</f>
        <v>0</v>
      </c>
      <c r="K143" s="74">
        <f>'K-12'!J107</f>
        <v>0</v>
      </c>
      <c r="L143" s="74">
        <f>'K-12'!K107</f>
        <v>0</v>
      </c>
      <c r="M143" s="135" t="str">
        <f>IF('K-12'!I118+'K-12'!J118+'K-12'!K118+'K-12'!M118&gt;=2,'K-12'!L107," ")</f>
        <v xml:space="preserve"> </v>
      </c>
      <c r="N143" s="74">
        <f>'K-12'!M107</f>
        <v>0</v>
      </c>
      <c r="O143" s="74"/>
      <c r="P143" s="75"/>
      <c r="Q143" s="262"/>
      <c r="R143" s="262"/>
      <c r="S143" s="263"/>
      <c r="T143" s="264"/>
      <c r="U143" s="262"/>
      <c r="V143" s="263"/>
      <c r="W143" s="265"/>
      <c r="X143" s="265"/>
      <c r="Y143" s="265"/>
      <c r="Z143" s="266"/>
    </row>
    <row r="144" spans="1:26" s="32" customFormat="1" ht="24" customHeight="1" x14ac:dyDescent="0.4">
      <c r="A144" s="71">
        <f>'Weekly Menus'!D22</f>
        <v>0</v>
      </c>
      <c r="B144" s="93"/>
      <c r="C144" s="113">
        <f>'K-12'!B108</f>
        <v>0</v>
      </c>
      <c r="D144" s="95"/>
      <c r="E144" s="96"/>
      <c r="F144" s="97"/>
      <c r="G144" s="73"/>
      <c r="H144" s="74">
        <f>'K-12'!E108+'K-12'!C108</f>
        <v>0</v>
      </c>
      <c r="I144" s="74">
        <f>'K-12'!G108+'K-12'!N108</f>
        <v>0</v>
      </c>
      <c r="J144" s="74">
        <f>'K-12'!I108</f>
        <v>0</v>
      </c>
      <c r="K144" s="74">
        <f>'K-12'!J108</f>
        <v>0</v>
      </c>
      <c r="L144" s="74">
        <f>'K-12'!K108</f>
        <v>0</v>
      </c>
      <c r="M144" s="135" t="str">
        <f>IF('K-12'!I118+'K-12'!J118+'K-12'!K118+'K-12'!M118&gt;=2,'K-12'!L108," ")</f>
        <v xml:space="preserve"> </v>
      </c>
      <c r="N144" s="74">
        <f>'K-12'!M108</f>
        <v>0</v>
      </c>
      <c r="O144" s="74"/>
      <c r="P144" s="75"/>
      <c r="Q144" s="262"/>
      <c r="R144" s="262"/>
      <c r="S144" s="263"/>
      <c r="T144" s="264"/>
      <c r="U144" s="262"/>
      <c r="V144" s="263"/>
      <c r="W144" s="265"/>
      <c r="X144" s="265"/>
      <c r="Y144" s="265"/>
      <c r="Z144" s="266"/>
    </row>
    <row r="145" spans="1:26" s="32" customFormat="1" ht="24" customHeight="1" x14ac:dyDescent="0.4">
      <c r="A145" s="71">
        <f>'Weekly Menus'!D23</f>
        <v>0</v>
      </c>
      <c r="B145" s="93"/>
      <c r="C145" s="113">
        <f>'K-12'!B109</f>
        <v>0</v>
      </c>
      <c r="D145" s="95"/>
      <c r="E145" s="96"/>
      <c r="F145" s="97"/>
      <c r="G145" s="73"/>
      <c r="H145" s="74">
        <f>'K-12'!E109+'K-12'!C109</f>
        <v>0</v>
      </c>
      <c r="I145" s="74">
        <f>'K-12'!G109+'K-12'!N109</f>
        <v>0</v>
      </c>
      <c r="J145" s="74">
        <f>'K-12'!I109</f>
        <v>0</v>
      </c>
      <c r="K145" s="74">
        <f>'K-12'!J109</f>
        <v>0</v>
      </c>
      <c r="L145" s="74">
        <f>'K-12'!K109</f>
        <v>0</v>
      </c>
      <c r="M145" s="135" t="str">
        <f>IF('K-12'!I118+'K-12'!J118+'K-12'!K118+'K-12'!M118&gt;=2,'K-12'!L109," ")</f>
        <v xml:space="preserve"> </v>
      </c>
      <c r="N145" s="74">
        <f>'K-12'!M109</f>
        <v>0</v>
      </c>
      <c r="O145" s="74"/>
      <c r="P145" s="75"/>
      <c r="Q145" s="262"/>
      <c r="R145" s="262"/>
      <c r="S145" s="263"/>
      <c r="T145" s="264"/>
      <c r="U145" s="262"/>
      <c r="V145" s="263"/>
      <c r="W145" s="265"/>
      <c r="X145" s="265"/>
      <c r="Y145" s="265"/>
      <c r="Z145" s="266"/>
    </row>
    <row r="146" spans="1:26" s="32" customFormat="1" ht="24" customHeight="1" x14ac:dyDescent="0.4">
      <c r="A146" s="71">
        <f>'Weekly Menus'!D24</f>
        <v>0</v>
      </c>
      <c r="B146" s="93"/>
      <c r="C146" s="113">
        <f>'K-12'!B110</f>
        <v>0</v>
      </c>
      <c r="D146" s="95"/>
      <c r="E146" s="96"/>
      <c r="F146" s="97"/>
      <c r="G146" s="73"/>
      <c r="H146" s="74">
        <f>'K-12'!E110+'K-12'!C110</f>
        <v>0</v>
      </c>
      <c r="I146" s="74">
        <f>'K-12'!G110+'K-12'!N110</f>
        <v>0</v>
      </c>
      <c r="J146" s="74">
        <f>'K-12'!I110</f>
        <v>0</v>
      </c>
      <c r="K146" s="74">
        <f>'K-12'!J110</f>
        <v>0</v>
      </c>
      <c r="L146" s="74">
        <f>'K-12'!K110</f>
        <v>0</v>
      </c>
      <c r="M146" s="135" t="str">
        <f>IF('K-12'!I118+'K-12'!J118+'K-12'!K118+'K-12'!M118&gt;=2,'K-12'!L110," ")</f>
        <v xml:space="preserve"> </v>
      </c>
      <c r="N146" s="74">
        <f>'K-12'!M110</f>
        <v>0</v>
      </c>
      <c r="O146" s="74"/>
      <c r="P146" s="75"/>
      <c r="Q146" s="262"/>
      <c r="R146" s="262"/>
      <c r="S146" s="263"/>
      <c r="T146" s="264"/>
      <c r="U146" s="262"/>
      <c r="V146" s="263"/>
      <c r="W146" s="265"/>
      <c r="X146" s="265"/>
      <c r="Y146" s="265"/>
      <c r="Z146" s="266"/>
    </row>
    <row r="147" spans="1:26" s="32" customFormat="1" ht="24" customHeight="1" x14ac:dyDescent="0.4">
      <c r="A147" s="71">
        <f>'Weekly Menus'!D25</f>
        <v>0</v>
      </c>
      <c r="B147" s="93"/>
      <c r="C147" s="113">
        <f>'K-12'!B111</f>
        <v>0</v>
      </c>
      <c r="D147" s="95"/>
      <c r="E147" s="96"/>
      <c r="F147" s="97"/>
      <c r="G147" s="73"/>
      <c r="H147" s="74">
        <f>'K-12'!E111+'K-12'!C111</f>
        <v>0</v>
      </c>
      <c r="I147" s="74">
        <f>'K-12'!G111+'K-12'!N111</f>
        <v>0</v>
      </c>
      <c r="J147" s="74">
        <f>'K-12'!I111</f>
        <v>0</v>
      </c>
      <c r="K147" s="74">
        <f>'K-12'!J111</f>
        <v>0</v>
      </c>
      <c r="L147" s="74">
        <f>'K-12'!K111</f>
        <v>0</v>
      </c>
      <c r="M147" s="135" t="str">
        <f>IF('K-12'!I118+'K-12'!J118+'K-12'!K118+'K-12'!M118&gt;=2,'K-12'!L111," ")</f>
        <v xml:space="preserve"> </v>
      </c>
      <c r="N147" s="74">
        <f>'K-12'!M111</f>
        <v>0</v>
      </c>
      <c r="O147" s="74"/>
      <c r="P147" s="75"/>
      <c r="Q147" s="262"/>
      <c r="R147" s="262"/>
      <c r="S147" s="263"/>
      <c r="T147" s="264"/>
      <c r="U147" s="262"/>
      <c r="V147" s="263"/>
      <c r="W147" s="265"/>
      <c r="X147" s="265"/>
      <c r="Y147" s="265"/>
      <c r="Z147" s="266"/>
    </row>
    <row r="148" spans="1:26" s="32" customFormat="1" ht="24" customHeight="1" thickBot="1" x14ac:dyDescent="0.45">
      <c r="A148" s="81">
        <f>'Weekly Menus'!D26</f>
        <v>0</v>
      </c>
      <c r="B148" s="94"/>
      <c r="C148" s="119">
        <f>'K-12'!B112</f>
        <v>0</v>
      </c>
      <c r="D148" s="98"/>
      <c r="E148" s="99"/>
      <c r="F148" s="100"/>
      <c r="G148" s="137"/>
      <c r="H148" s="138">
        <f>'K-12'!E112+'K-12'!C112</f>
        <v>0</v>
      </c>
      <c r="I148" s="138">
        <f>'K-12'!G112+'K-12'!N112</f>
        <v>0</v>
      </c>
      <c r="J148" s="138">
        <f>'K-12'!I112</f>
        <v>0</v>
      </c>
      <c r="K148" s="138">
        <f>'K-12'!J112</f>
        <v>0</v>
      </c>
      <c r="L148" s="138">
        <f>'K-12'!K112</f>
        <v>0</v>
      </c>
      <c r="M148" s="139" t="str">
        <f>IF('K-12'!I118+'K-12'!J118+'K-12'!K118+'K-12'!M118&gt;=2,'K-12'!L112," ")</f>
        <v xml:space="preserve"> </v>
      </c>
      <c r="N148" s="138">
        <f>'K-12'!M112</f>
        <v>0</v>
      </c>
      <c r="O148" s="138"/>
      <c r="P148" s="140"/>
      <c r="Q148" s="267"/>
      <c r="R148" s="267"/>
      <c r="S148" s="268"/>
      <c r="T148" s="269"/>
      <c r="U148" s="267"/>
      <c r="V148" s="268"/>
      <c r="W148" s="270"/>
      <c r="X148" s="270"/>
      <c r="Y148" s="270"/>
      <c r="Z148" s="271"/>
    </row>
    <row r="149" spans="1:26" s="32" customFormat="1" ht="24" customHeight="1" x14ac:dyDescent="0.4">
      <c r="A149" s="247" t="s">
        <v>44</v>
      </c>
      <c r="B149" s="248"/>
      <c r="C149" s="248"/>
      <c r="D149" s="248"/>
      <c r="E149" s="248"/>
      <c r="F149" s="248"/>
      <c r="G149" s="134">
        <f>FLOOR(SUM(G129:G148), 0.25)</f>
        <v>0</v>
      </c>
      <c r="H149" s="134">
        <f>FLOOR(SUM(H129:H148), 0.25)</f>
        <v>0</v>
      </c>
      <c r="I149" s="134">
        <f>FLOOR(SUM(I129:I148), 0.125)</f>
        <v>0</v>
      </c>
      <c r="J149" s="134">
        <f t="shared" ref="J149" si="18">FLOOR(SUM(J129:J148), 0.125)</f>
        <v>0</v>
      </c>
      <c r="K149" s="134">
        <f t="shared" ref="K149" si="19">FLOOR(SUM(K129:K148), 0.125)</f>
        <v>0</v>
      </c>
      <c r="L149" s="134">
        <f t="shared" ref="L149" si="20">FLOOR(SUM(L129:L148), 0.125)</f>
        <v>0</v>
      </c>
      <c r="M149" s="134">
        <f t="shared" ref="M149" si="21">FLOOR(SUM(M129:M148), 0.125)</f>
        <v>0</v>
      </c>
      <c r="N149" s="134">
        <f t="shared" ref="N149" si="22">FLOOR(SUM(N129:N148), 0.125)</f>
        <v>0</v>
      </c>
      <c r="O149" s="134">
        <f t="shared" ref="O149" si="23">FLOOR(SUM(O129:O148), 0.125)</f>
        <v>0</v>
      </c>
      <c r="P149" s="136">
        <f t="shared" ref="P149" si="24">FLOOR(SUM(P129:P148), 0.125)</f>
        <v>0</v>
      </c>
      <c r="Q149" s="249" t="s">
        <v>48</v>
      </c>
      <c r="R149" s="250"/>
      <c r="S149" s="250"/>
      <c r="T149" s="250"/>
      <c r="U149" s="250"/>
      <c r="V149" s="250"/>
      <c r="W149" s="250"/>
      <c r="X149" s="250"/>
      <c r="Y149" s="250"/>
      <c r="Z149" s="251"/>
    </row>
    <row r="150" spans="1:26" s="32" customFormat="1" ht="24" customHeight="1" x14ac:dyDescent="0.4">
      <c r="A150" s="258" t="s">
        <v>43</v>
      </c>
      <c r="B150" s="259"/>
      <c r="C150" s="259"/>
      <c r="D150" s="259"/>
      <c r="E150" s="259"/>
      <c r="F150" s="259"/>
      <c r="G150" s="33"/>
      <c r="H150" s="33"/>
      <c r="I150" s="33"/>
      <c r="J150" s="33"/>
      <c r="K150" s="33"/>
      <c r="L150" s="33"/>
      <c r="M150" s="33"/>
      <c r="N150" s="33"/>
      <c r="O150" s="33"/>
      <c r="P150" s="118"/>
      <c r="Q150" s="252"/>
      <c r="R150" s="253"/>
      <c r="S150" s="253"/>
      <c r="T150" s="253"/>
      <c r="U150" s="253"/>
      <c r="V150" s="253"/>
      <c r="W150" s="253"/>
      <c r="X150" s="253"/>
      <c r="Y150" s="253"/>
      <c r="Z150" s="254"/>
    </row>
    <row r="151" spans="1:26" s="32" customFormat="1" ht="24" customHeight="1" thickBot="1" x14ac:dyDescent="0.45">
      <c r="A151" s="260" t="s">
        <v>54</v>
      </c>
      <c r="B151" s="261"/>
      <c r="C151" s="261"/>
      <c r="D151" s="261"/>
      <c r="E151" s="261"/>
      <c r="F151" s="261"/>
      <c r="G151" s="77">
        <f>SUM(G35,G73,G111,G149)</f>
        <v>0</v>
      </c>
      <c r="H151" s="77">
        <f t="shared" ref="H151:P151" si="25">SUM(H35,H73,H111,H149)</f>
        <v>0</v>
      </c>
      <c r="I151" s="77">
        <f t="shared" si="25"/>
        <v>0</v>
      </c>
      <c r="J151" s="77">
        <f t="shared" si="25"/>
        <v>0</v>
      </c>
      <c r="K151" s="77">
        <f t="shared" si="25"/>
        <v>0</v>
      </c>
      <c r="L151" s="77">
        <f t="shared" si="25"/>
        <v>0</v>
      </c>
      <c r="M151" s="77">
        <f t="shared" si="25"/>
        <v>0</v>
      </c>
      <c r="N151" s="77">
        <f t="shared" si="25"/>
        <v>0</v>
      </c>
      <c r="O151" s="77">
        <f t="shared" si="25"/>
        <v>0</v>
      </c>
      <c r="P151" s="78">
        <f t="shared" si="25"/>
        <v>0</v>
      </c>
      <c r="Q151" s="255"/>
      <c r="R151" s="256"/>
      <c r="S151" s="256"/>
      <c r="T151" s="256"/>
      <c r="U151" s="256"/>
      <c r="V151" s="256"/>
      <c r="W151" s="256"/>
      <c r="X151" s="256"/>
      <c r="Y151" s="256"/>
      <c r="Z151" s="257"/>
    </row>
    <row r="152" spans="1:26" s="32" customFormat="1" ht="15" customHeight="1" x14ac:dyDescent="0.4">
      <c r="A152" s="89"/>
      <c r="B152" s="87"/>
      <c r="C152" s="87"/>
      <c r="D152" s="88"/>
      <c r="E152" s="88"/>
      <c r="F152" s="86"/>
      <c r="G152" s="86"/>
      <c r="H152" s="87"/>
      <c r="I152" s="88"/>
      <c r="J152" s="88"/>
      <c r="K152" s="88"/>
      <c r="L152" s="63"/>
      <c r="M152" s="85"/>
      <c r="N152" s="85"/>
      <c r="O152" s="85"/>
      <c r="P152" s="85"/>
      <c r="Q152" s="85"/>
      <c r="R152" s="85"/>
      <c r="S152" s="85"/>
      <c r="T152" s="85"/>
      <c r="U152" s="85"/>
      <c r="V152" s="85"/>
      <c r="W152" s="85"/>
      <c r="X152" s="85"/>
      <c r="Y152" s="85"/>
      <c r="Z152" s="85"/>
    </row>
  </sheetData>
  <sheetProtection password="D9A3" sheet="1" objects="1" scenarios="1" selectLockedCells="1"/>
  <mergeCells count="420">
    <mergeCell ref="Q149:Z151"/>
    <mergeCell ref="A150:F150"/>
    <mergeCell ref="A151:F151"/>
    <mergeCell ref="Q147:S147"/>
    <mergeCell ref="T147:V147"/>
    <mergeCell ref="W147:Z147"/>
    <mergeCell ref="Q148:S148"/>
    <mergeCell ref="T148:V148"/>
    <mergeCell ref="W148:Z148"/>
    <mergeCell ref="A149:F149"/>
    <mergeCell ref="Q145:S145"/>
    <mergeCell ref="T145:V145"/>
    <mergeCell ref="W145:Z145"/>
    <mergeCell ref="Q146:S146"/>
    <mergeCell ref="T146:V146"/>
    <mergeCell ref="W146:Z146"/>
    <mergeCell ref="Q143:S143"/>
    <mergeCell ref="T143:V143"/>
    <mergeCell ref="W143:Z143"/>
    <mergeCell ref="Q144:S144"/>
    <mergeCell ref="T144:V144"/>
    <mergeCell ref="W144:Z144"/>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33:S133"/>
    <mergeCell ref="T133:V133"/>
    <mergeCell ref="W133:Z133"/>
    <mergeCell ref="Q134:S134"/>
    <mergeCell ref="T134:V134"/>
    <mergeCell ref="W134:Z134"/>
    <mergeCell ref="Q131:S131"/>
    <mergeCell ref="T131:V131"/>
    <mergeCell ref="W131:Z131"/>
    <mergeCell ref="Q132:S132"/>
    <mergeCell ref="T132:V132"/>
    <mergeCell ref="W132:Z132"/>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P125:R125"/>
    <mergeCell ref="U125:V125"/>
    <mergeCell ref="W125:X125"/>
    <mergeCell ref="U123:V123"/>
    <mergeCell ref="W123:X123"/>
    <mergeCell ref="E124:G124"/>
    <mergeCell ref="H124:I125"/>
    <mergeCell ref="J124:K124"/>
    <mergeCell ref="L124:M124"/>
    <mergeCell ref="P124:R124"/>
    <mergeCell ref="S124:T125"/>
    <mergeCell ref="U124:V124"/>
    <mergeCell ref="W124:X124"/>
    <mergeCell ref="P121:R122"/>
    <mergeCell ref="S121:T122"/>
    <mergeCell ref="U121:V122"/>
    <mergeCell ref="W121:X122"/>
    <mergeCell ref="E123:G123"/>
    <mergeCell ref="H123:I123"/>
    <mergeCell ref="J123:K123"/>
    <mergeCell ref="L123:M123"/>
    <mergeCell ref="P123:R123"/>
    <mergeCell ref="S123:T123"/>
    <mergeCell ref="E121:G122"/>
    <mergeCell ref="H121:I122"/>
    <mergeCell ref="J121:K122"/>
    <mergeCell ref="L121:M122"/>
    <mergeCell ref="Q111:Z113"/>
    <mergeCell ref="A112:F112"/>
    <mergeCell ref="A113:F113"/>
    <mergeCell ref="A115:Z115"/>
    <mergeCell ref="E120:M120"/>
    <mergeCell ref="P120:X120"/>
    <mergeCell ref="Q109:S109"/>
    <mergeCell ref="T109:V109"/>
    <mergeCell ref="W109:Z109"/>
    <mergeCell ref="Q110:S110"/>
    <mergeCell ref="T110:V110"/>
    <mergeCell ref="W110:Z110"/>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H85:I85"/>
    <mergeCell ref="J85:K85"/>
    <mergeCell ref="L85:M85"/>
    <mergeCell ref="P85:R85"/>
    <mergeCell ref="S85:T85"/>
    <mergeCell ref="U85:V85"/>
    <mergeCell ref="W85:X85"/>
    <mergeCell ref="P86:R86"/>
    <mergeCell ref="S86:T87"/>
    <mergeCell ref="U86:V86"/>
    <mergeCell ref="W86:X86"/>
    <mergeCell ref="J87:K87"/>
    <mergeCell ref="L87:M87"/>
    <mergeCell ref="P87:R87"/>
    <mergeCell ref="U87:V87"/>
    <mergeCell ref="W87:X87"/>
    <mergeCell ref="A77:Z77"/>
    <mergeCell ref="E82:M82"/>
    <mergeCell ref="P82:X82"/>
    <mergeCell ref="E83:G84"/>
    <mergeCell ref="H83:I84"/>
    <mergeCell ref="J83:K84"/>
    <mergeCell ref="L83:M84"/>
    <mergeCell ref="P83:R84"/>
    <mergeCell ref="Q73:Z75"/>
    <mergeCell ref="A74:F74"/>
    <mergeCell ref="A75:F75"/>
    <mergeCell ref="S83:T84"/>
    <mergeCell ref="U83:V84"/>
    <mergeCell ref="W83:X84"/>
    <mergeCell ref="Q71:S71"/>
    <mergeCell ref="T71:V71"/>
    <mergeCell ref="W71:Z71"/>
    <mergeCell ref="Q72:S72"/>
    <mergeCell ref="T72:V72"/>
    <mergeCell ref="W72:Z72"/>
    <mergeCell ref="Q69:S69"/>
    <mergeCell ref="T69:V69"/>
    <mergeCell ref="W69:Z69"/>
    <mergeCell ref="Q70:S70"/>
    <mergeCell ref="T70:V70"/>
    <mergeCell ref="W70:Z70"/>
    <mergeCell ref="Q67:S67"/>
    <mergeCell ref="T67:V67"/>
    <mergeCell ref="W67:Z67"/>
    <mergeCell ref="Q68:S68"/>
    <mergeCell ref="T68:V68"/>
    <mergeCell ref="W68:Z68"/>
    <mergeCell ref="Q65:S65"/>
    <mergeCell ref="T65:V65"/>
    <mergeCell ref="W65:Z65"/>
    <mergeCell ref="Q66:S66"/>
    <mergeCell ref="T66:V66"/>
    <mergeCell ref="W66:Z66"/>
    <mergeCell ref="Q63:S63"/>
    <mergeCell ref="T63:V63"/>
    <mergeCell ref="W63:Z63"/>
    <mergeCell ref="Q64:S64"/>
    <mergeCell ref="T64:V64"/>
    <mergeCell ref="W64:Z64"/>
    <mergeCell ref="Q61:S61"/>
    <mergeCell ref="T61:V61"/>
    <mergeCell ref="W61:Z61"/>
    <mergeCell ref="Q62:S62"/>
    <mergeCell ref="T62:V62"/>
    <mergeCell ref="W62:Z62"/>
    <mergeCell ref="Q59:S59"/>
    <mergeCell ref="T59:V59"/>
    <mergeCell ref="W59:Z59"/>
    <mergeCell ref="Q60:S60"/>
    <mergeCell ref="T60:V60"/>
    <mergeCell ref="W60:Z60"/>
    <mergeCell ref="Q57:S57"/>
    <mergeCell ref="T57:V57"/>
    <mergeCell ref="W57:Z57"/>
    <mergeCell ref="Q58:S58"/>
    <mergeCell ref="T58:V58"/>
    <mergeCell ref="W58:Z58"/>
    <mergeCell ref="Q55:S55"/>
    <mergeCell ref="T55:V55"/>
    <mergeCell ref="W55:Z55"/>
    <mergeCell ref="Q56:S56"/>
    <mergeCell ref="T56:V56"/>
    <mergeCell ref="W56:Z56"/>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W45:X46"/>
    <mergeCell ref="E47:G47"/>
    <mergeCell ref="H47:I47"/>
    <mergeCell ref="L47:M47"/>
    <mergeCell ref="P47:R47"/>
    <mergeCell ref="S47:T47"/>
    <mergeCell ref="U47:V47"/>
    <mergeCell ref="W47:X47"/>
    <mergeCell ref="A39:Z39"/>
    <mergeCell ref="E44:M44"/>
    <mergeCell ref="P44:X44"/>
    <mergeCell ref="E45:G46"/>
    <mergeCell ref="H45:I46"/>
    <mergeCell ref="J45:K46"/>
    <mergeCell ref="L45:M46"/>
    <mergeCell ref="P45:R46"/>
    <mergeCell ref="S45:T46"/>
    <mergeCell ref="U45:V46"/>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E85:G85"/>
    <mergeCell ref="A73:F73"/>
    <mergeCell ref="J47:K47"/>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E86:G86"/>
    <mergeCell ref="H86:I87"/>
    <mergeCell ref="J86:K86"/>
    <mergeCell ref="L86:M86"/>
    <mergeCell ref="E87:G87"/>
    <mergeCell ref="A111:F111"/>
    <mergeCell ref="E125:G125"/>
    <mergeCell ref="J125:K125"/>
    <mergeCell ref="L125:M125"/>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s>
  <pageMargins left="0.25" right="0.25" top="0.25" bottom="0.2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Weekly Menus</vt:lpstr>
      <vt:lpstr>K-8</vt:lpstr>
      <vt:lpstr>K-12</vt:lpstr>
      <vt:lpstr>K-8 Production Records</vt:lpstr>
      <vt:lpstr>K-12 Production Records</vt:lpstr>
      <vt:lpstr>'K-12'!Print_Area</vt:lpstr>
      <vt:lpstr>'K-8'!Print_Area</vt:lpstr>
      <vt:lpstr>'K-8'!Veg</vt:lpstr>
      <vt:lpstr>Veg</vt:lpstr>
      <vt:lpstr>'K-8'!Veggie</vt:lpstr>
      <vt:lpstr>Veggie</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2019-07-11T21:18:22Z</cp:lastPrinted>
  <dcterms:created xsi:type="dcterms:W3CDTF">2012-02-29T16:24:13Z</dcterms:created>
  <dcterms:modified xsi:type="dcterms:W3CDTF">2022-09-20T15:33:45Z</dcterms:modified>
</cp:coreProperties>
</file>