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Website_New_Server\CNWPortal_WEB\SNP\SNP_Docs\SNP_Admin\Administrative_Review\"/>
    </mc:Choice>
  </mc:AlternateContent>
  <bookViews>
    <workbookView xWindow="360" yWindow="30" windowWidth="14355" windowHeight="7740" tabRatio="851"/>
  </bookViews>
  <sheets>
    <sheet name="Instructions" sheetId="5" r:id="rId1"/>
    <sheet name="Menu Costing" sheetId="6" r:id="rId2"/>
    <sheet name="Alternate &amp; NonReimb. Meals" sheetId="9" r:id="rId3"/>
    <sheet name="A La Carte Cost and Revenue" sheetId="4" r:id="rId4"/>
    <sheet name="Meal Cost &amp; Revenue Sheet" sheetId="2" r:id="rId5"/>
    <sheet name="Nonprogram Revenue Compliance " sheetId="1" r:id="rId6"/>
    <sheet name="Recipe Costing Calculator " sheetId="7" r:id="rId7"/>
    <sheet name="ASP &amp; At-Risk Menu Costing" sheetId="10" r:id="rId8"/>
    <sheet name="ASP &amp; At-Risk Meal Cost &amp; Rev." sheetId="11" r:id="rId9"/>
    <sheet name="Sheet1" sheetId="8" r:id="rId10"/>
  </sheets>
  <calcPr calcId="162913"/>
</workbook>
</file>

<file path=xl/calcChain.xml><?xml version="1.0" encoding="utf-8"?>
<calcChain xmlns="http://schemas.openxmlformats.org/spreadsheetml/2006/main">
  <c r="J82" i="9" l="1"/>
  <c r="J75" i="9"/>
  <c r="J76" i="9"/>
  <c r="J77" i="9"/>
  <c r="AE40" i="9"/>
  <c r="AE52" i="9"/>
  <c r="I75" i="9"/>
  <c r="AI39" i="9"/>
  <c r="AI52" i="9"/>
  <c r="I76" i="9"/>
  <c r="I77" i="9"/>
  <c r="J65" i="9"/>
  <c r="J66" i="9"/>
  <c r="J67" i="9"/>
  <c r="J81" i="9"/>
  <c r="AE23" i="9"/>
  <c r="AE14" i="9"/>
  <c r="AE15" i="9"/>
  <c r="AE16" i="9"/>
  <c r="AE17" i="9"/>
  <c r="AE18" i="9"/>
  <c r="AE27" i="9"/>
  <c r="AE26" i="9"/>
  <c r="AE25" i="9"/>
  <c r="AE24" i="9"/>
  <c r="AE22" i="9"/>
  <c r="AE21" i="9"/>
  <c r="AE20" i="9"/>
  <c r="AE19" i="9"/>
  <c r="AE28" i="9"/>
  <c r="I65" i="9"/>
  <c r="AI14" i="9"/>
  <c r="AI28" i="9"/>
  <c r="I66" i="9"/>
  <c r="I67" i="9"/>
  <c r="J80" i="9"/>
  <c r="J60" i="9"/>
  <c r="J61" i="9"/>
  <c r="J62" i="9"/>
  <c r="J63" i="9"/>
  <c r="J64" i="9"/>
  <c r="K14" i="9"/>
  <c r="K15" i="9"/>
  <c r="K16" i="9"/>
  <c r="K17" i="9"/>
  <c r="K18" i="9"/>
  <c r="K19" i="9"/>
  <c r="K20" i="9"/>
  <c r="K21" i="9"/>
  <c r="K22" i="9"/>
  <c r="K23" i="9"/>
  <c r="K24" i="9"/>
  <c r="K25" i="9"/>
  <c r="K26" i="9"/>
  <c r="K27" i="9"/>
  <c r="K28" i="9"/>
  <c r="I60" i="9"/>
  <c r="O14" i="9"/>
  <c r="O15" i="9"/>
  <c r="O16" i="9"/>
  <c r="O17" i="9"/>
  <c r="O18" i="9"/>
  <c r="O19" i="9"/>
  <c r="O20" i="9"/>
  <c r="O21" i="9"/>
  <c r="O22" i="9"/>
  <c r="O23" i="9"/>
  <c r="O24" i="9"/>
  <c r="O25" i="9"/>
  <c r="O26" i="9"/>
  <c r="O27" i="9"/>
  <c r="O28" i="9"/>
  <c r="I61" i="9"/>
  <c r="S14" i="9"/>
  <c r="S15" i="9"/>
  <c r="S16" i="9"/>
  <c r="S17" i="9"/>
  <c r="S18" i="9"/>
  <c r="S19" i="9"/>
  <c r="S20" i="9"/>
  <c r="S21" i="9"/>
  <c r="S22" i="9"/>
  <c r="S23" i="9"/>
  <c r="S24" i="9"/>
  <c r="S25" i="9"/>
  <c r="S26" i="9"/>
  <c r="S27" i="9"/>
  <c r="S28" i="9"/>
  <c r="I62" i="9"/>
  <c r="W14" i="9"/>
  <c r="W15" i="9"/>
  <c r="W16" i="9"/>
  <c r="W17" i="9"/>
  <c r="W18" i="9"/>
  <c r="W19" i="9"/>
  <c r="W20" i="9"/>
  <c r="W21" i="9"/>
  <c r="W22" i="9"/>
  <c r="W23" i="9"/>
  <c r="W24" i="9"/>
  <c r="W25" i="9"/>
  <c r="W26" i="9"/>
  <c r="W27" i="9"/>
  <c r="W28" i="9"/>
  <c r="I63" i="9"/>
  <c r="AA14" i="9"/>
  <c r="AA15" i="9"/>
  <c r="AA16" i="9"/>
  <c r="AA17" i="9"/>
  <c r="AA18" i="9"/>
  <c r="AA19" i="9"/>
  <c r="AA20" i="9"/>
  <c r="AA21" i="9"/>
  <c r="AA22" i="9"/>
  <c r="AA23" i="9"/>
  <c r="AA24" i="9"/>
  <c r="AA25" i="9"/>
  <c r="AA26" i="9"/>
  <c r="AA27" i="9"/>
  <c r="AA28" i="9"/>
  <c r="I64" i="9"/>
  <c r="AI15" i="9"/>
  <c r="AI16" i="9"/>
  <c r="AI17" i="9"/>
  <c r="AI18" i="9"/>
  <c r="AI19" i="9"/>
  <c r="AI20" i="9"/>
  <c r="AI21" i="9"/>
  <c r="AI22" i="9"/>
  <c r="AI23" i="9"/>
  <c r="AI24" i="9"/>
  <c r="AI25" i="9"/>
  <c r="AI26" i="9"/>
  <c r="AI27" i="9"/>
  <c r="AI38" i="9"/>
  <c r="AI40" i="9"/>
  <c r="AI41" i="9"/>
  <c r="AI42" i="9"/>
  <c r="AI43" i="9"/>
  <c r="AI44" i="9"/>
  <c r="AI45" i="9"/>
  <c r="AI46" i="9"/>
  <c r="AI47" i="9"/>
  <c r="AI48" i="9"/>
  <c r="AI49" i="9"/>
  <c r="AI50" i="9"/>
  <c r="AI51" i="9"/>
  <c r="AE38" i="9"/>
  <c r="AE39" i="9"/>
  <c r="AE41" i="9"/>
  <c r="AE42" i="9"/>
  <c r="AE43" i="9"/>
  <c r="AE44" i="9"/>
  <c r="AE45" i="9"/>
  <c r="AE46" i="9"/>
  <c r="AE47" i="9"/>
  <c r="AE48" i="9"/>
  <c r="AE49" i="9"/>
  <c r="AE50" i="9"/>
  <c r="AE51" i="9"/>
  <c r="K38" i="9"/>
  <c r="K39" i="9"/>
  <c r="K40" i="9"/>
  <c r="K41" i="9"/>
  <c r="K42" i="9"/>
  <c r="K43" i="9"/>
  <c r="K44" i="9"/>
  <c r="K45" i="9"/>
  <c r="K46" i="9"/>
  <c r="K47" i="9"/>
  <c r="K48" i="9"/>
  <c r="K49" i="9"/>
  <c r="K50" i="9"/>
  <c r="K51" i="9"/>
  <c r="K52" i="9"/>
  <c r="I70" i="9"/>
  <c r="O43" i="9"/>
  <c r="O41" i="9"/>
  <c r="O42" i="9"/>
  <c r="O38" i="9"/>
  <c r="O39" i="9"/>
  <c r="O40" i="9"/>
  <c r="O44" i="9"/>
  <c r="O45" i="9"/>
  <c r="O46" i="9"/>
  <c r="O47" i="9"/>
  <c r="O48" i="9"/>
  <c r="O49" i="9"/>
  <c r="O50" i="9"/>
  <c r="O51" i="9"/>
  <c r="O52" i="9"/>
  <c r="I71" i="9"/>
  <c r="W38" i="9"/>
  <c r="W39" i="9"/>
  <c r="W40" i="9"/>
  <c r="W41" i="9"/>
  <c r="W42" i="9"/>
  <c r="W43" i="9"/>
  <c r="W44" i="9"/>
  <c r="W45" i="9"/>
  <c r="W46" i="9"/>
  <c r="W47" i="9"/>
  <c r="W48" i="9"/>
  <c r="W49" i="9"/>
  <c r="W50" i="9"/>
  <c r="W51" i="9"/>
  <c r="W52" i="9"/>
  <c r="I73" i="9"/>
  <c r="S51" i="9"/>
  <c r="S41" i="9"/>
  <c r="S38" i="9"/>
  <c r="S39" i="9"/>
  <c r="S40" i="9"/>
  <c r="S42" i="9"/>
  <c r="S43" i="9"/>
  <c r="S44" i="9"/>
  <c r="S45" i="9"/>
  <c r="S46" i="9"/>
  <c r="S47" i="9"/>
  <c r="S48" i="9"/>
  <c r="S49" i="9"/>
  <c r="S50" i="9"/>
  <c r="S52" i="9"/>
  <c r="I72" i="9"/>
  <c r="AA38" i="9"/>
  <c r="AA39" i="9"/>
  <c r="AA40" i="9"/>
  <c r="AA41" i="9"/>
  <c r="AA42" i="9"/>
  <c r="AA43" i="9"/>
  <c r="AA44" i="9"/>
  <c r="AA45" i="9"/>
  <c r="AA46" i="9"/>
  <c r="AA47" i="9"/>
  <c r="AA48" i="9"/>
  <c r="AA49" i="9"/>
  <c r="AA50" i="9"/>
  <c r="AA51" i="9"/>
  <c r="AA52" i="9"/>
  <c r="I74" i="9"/>
  <c r="J70" i="9"/>
  <c r="J71" i="9"/>
  <c r="J72" i="9"/>
  <c r="J74" i="9"/>
  <c r="J73" i="9"/>
  <c r="U54" i="10"/>
  <c r="Q54" i="10"/>
  <c r="M54" i="10"/>
  <c r="I54" i="10"/>
  <c r="E54" i="10"/>
  <c r="U35" i="10"/>
  <c r="Q35" i="10"/>
  <c r="M35" i="10"/>
  <c r="I35" i="10"/>
  <c r="E35" i="10"/>
  <c r="U16" i="10"/>
  <c r="Q16" i="10"/>
  <c r="M16" i="10"/>
  <c r="I16" i="10"/>
  <c r="E16" i="10"/>
  <c r="D47" i="11"/>
  <c r="D25" i="11"/>
  <c r="D3" i="11"/>
  <c r="J64" i="11"/>
  <c r="P53" i="11"/>
  <c r="O53" i="11"/>
  <c r="N53" i="11"/>
  <c r="P31" i="11"/>
  <c r="O31" i="11"/>
  <c r="N31" i="11"/>
  <c r="P9" i="11"/>
  <c r="O9" i="11"/>
  <c r="H20" i="11"/>
  <c r="H21" i="11"/>
  <c r="N9" i="11"/>
  <c r="N13" i="11"/>
  <c r="D64" i="11"/>
  <c r="F64" i="11"/>
  <c r="F42" i="11"/>
  <c r="D20" i="11"/>
  <c r="F20" i="11"/>
  <c r="F72" i="11"/>
  <c r="E31" i="10"/>
  <c r="E29" i="10"/>
  <c r="E30" i="10"/>
  <c r="E36" i="10"/>
  <c r="B36" i="11"/>
  <c r="K36" i="11"/>
  <c r="L36" i="11"/>
  <c r="I31" i="10"/>
  <c r="I29" i="10"/>
  <c r="I36" i="10"/>
  <c r="B37" i="11"/>
  <c r="K37" i="11"/>
  <c r="L37" i="11"/>
  <c r="M31" i="10"/>
  <c r="M29" i="10"/>
  <c r="M36" i="10"/>
  <c r="B38" i="11"/>
  <c r="K38" i="11"/>
  <c r="L38" i="11"/>
  <c r="Q31" i="10"/>
  <c r="Q29" i="10"/>
  <c r="Q36" i="10"/>
  <c r="B39" i="11"/>
  <c r="K39" i="11"/>
  <c r="L39" i="11"/>
  <c r="U31" i="10"/>
  <c r="U29" i="10"/>
  <c r="U36" i="10"/>
  <c r="B40" i="11"/>
  <c r="K40" i="11"/>
  <c r="L40" i="11"/>
  <c r="L42" i="11"/>
  <c r="B34" i="1"/>
  <c r="E50" i="10"/>
  <c r="E47" i="10"/>
  <c r="E46" i="10"/>
  <c r="E48" i="10"/>
  <c r="E49" i="10"/>
  <c r="E55" i="10"/>
  <c r="B58" i="11"/>
  <c r="K58" i="11"/>
  <c r="L58" i="11"/>
  <c r="I50" i="10"/>
  <c r="I47" i="10"/>
  <c r="I45" i="10"/>
  <c r="I46" i="10"/>
  <c r="I48" i="10"/>
  <c r="I49" i="10"/>
  <c r="I51" i="10"/>
  <c r="I44" i="10"/>
  <c r="I55" i="10"/>
  <c r="B59" i="11"/>
  <c r="K59" i="11"/>
  <c r="L59" i="11"/>
  <c r="M50" i="10"/>
  <c r="M47" i="10"/>
  <c r="M45" i="10"/>
  <c r="M46" i="10"/>
  <c r="M48" i="10"/>
  <c r="M49" i="10"/>
  <c r="M55" i="10"/>
  <c r="B60" i="11"/>
  <c r="K60" i="11"/>
  <c r="L60" i="11"/>
  <c r="Q50" i="10"/>
  <c r="Q47" i="10"/>
  <c r="Q46" i="10"/>
  <c r="Q48" i="10"/>
  <c r="Q55" i="10"/>
  <c r="B61" i="11"/>
  <c r="K61" i="11"/>
  <c r="L61" i="11"/>
  <c r="U50" i="10"/>
  <c r="U47" i="10"/>
  <c r="U55" i="10"/>
  <c r="B62" i="11"/>
  <c r="K62" i="11"/>
  <c r="L62" i="11"/>
  <c r="L64" i="11"/>
  <c r="B35" i="1"/>
  <c r="K14" i="11"/>
  <c r="E6" i="10"/>
  <c r="E11" i="10"/>
  <c r="E12" i="10"/>
  <c r="E15" i="10"/>
  <c r="E14" i="10"/>
  <c r="E13" i="10"/>
  <c r="E10" i="10"/>
  <c r="E9" i="10"/>
  <c r="E8" i="10"/>
  <c r="E7" i="10"/>
  <c r="E17" i="10"/>
  <c r="B14" i="11"/>
  <c r="L14" i="11"/>
  <c r="K15" i="11"/>
  <c r="I6" i="10"/>
  <c r="I15" i="10"/>
  <c r="I17" i="10"/>
  <c r="B15" i="11"/>
  <c r="L15" i="11"/>
  <c r="K16" i="11"/>
  <c r="M6" i="10"/>
  <c r="M17" i="10"/>
  <c r="B16" i="11"/>
  <c r="L16" i="11"/>
  <c r="K17" i="11"/>
  <c r="Q6" i="10"/>
  <c r="Q7" i="10"/>
  <c r="Q17" i="10"/>
  <c r="B17" i="11"/>
  <c r="L17" i="11"/>
  <c r="K18" i="11"/>
  <c r="U6" i="10"/>
  <c r="U7" i="10"/>
  <c r="U17" i="10"/>
  <c r="B18" i="11"/>
  <c r="L18" i="11"/>
  <c r="L20" i="11"/>
  <c r="B33" i="1"/>
  <c r="B43" i="1"/>
  <c r="H64" i="11"/>
  <c r="H65" i="11"/>
  <c r="I64" i="11"/>
  <c r="I65" i="11"/>
  <c r="N57" i="11"/>
  <c r="E35" i="1"/>
  <c r="I20" i="11"/>
  <c r="I21" i="11"/>
  <c r="J20" i="11"/>
  <c r="E33" i="1"/>
  <c r="H42" i="11"/>
  <c r="H43" i="11"/>
  <c r="I42" i="11"/>
  <c r="I43" i="11"/>
  <c r="J42" i="11"/>
  <c r="N35" i="11"/>
  <c r="E34" i="1"/>
  <c r="K64" i="11"/>
  <c r="C35" i="1"/>
  <c r="K42" i="11"/>
  <c r="C34" i="1"/>
  <c r="K20" i="11"/>
  <c r="C33" i="1"/>
  <c r="A35" i="1"/>
  <c r="A34" i="1"/>
  <c r="A33" i="1"/>
  <c r="E12" i="1"/>
  <c r="D72" i="11"/>
  <c r="C12" i="1"/>
  <c r="E36" i="11"/>
  <c r="E37" i="11"/>
  <c r="E38" i="11"/>
  <c r="E39" i="11"/>
  <c r="E40" i="11"/>
  <c r="E42" i="11"/>
  <c r="E58" i="11"/>
  <c r="E59" i="11"/>
  <c r="E60" i="11"/>
  <c r="E61" i="11"/>
  <c r="E62" i="11"/>
  <c r="E64" i="11"/>
  <c r="E14" i="11"/>
  <c r="E15" i="11"/>
  <c r="E16" i="11"/>
  <c r="E17" i="11"/>
  <c r="E18" i="11"/>
  <c r="E20" i="11"/>
  <c r="E72" i="11"/>
  <c r="B12" i="1"/>
  <c r="D42" i="11"/>
  <c r="U44" i="10"/>
  <c r="U45" i="10"/>
  <c r="U46" i="10"/>
  <c r="U48" i="10"/>
  <c r="U49" i="10"/>
  <c r="U51" i="10"/>
  <c r="U52" i="10"/>
  <c r="U53" i="10"/>
  <c r="Q44" i="10"/>
  <c r="Q45" i="10"/>
  <c r="Q49" i="10"/>
  <c r="Q51" i="10"/>
  <c r="Q52" i="10"/>
  <c r="Q53" i="10"/>
  <c r="M44" i="10"/>
  <c r="M51" i="10"/>
  <c r="M52" i="10"/>
  <c r="M53" i="10"/>
  <c r="I52" i="10"/>
  <c r="I53" i="10"/>
  <c r="E44" i="10"/>
  <c r="E45" i="10"/>
  <c r="E51" i="10"/>
  <c r="E52" i="10"/>
  <c r="E53" i="10"/>
  <c r="U25" i="10"/>
  <c r="U26" i="10"/>
  <c r="U27" i="10"/>
  <c r="U28" i="10"/>
  <c r="U30" i="10"/>
  <c r="U32" i="10"/>
  <c r="U33" i="10"/>
  <c r="U34" i="10"/>
  <c r="Q25" i="10"/>
  <c r="Q26" i="10"/>
  <c r="Q27" i="10"/>
  <c r="Q28" i="10"/>
  <c r="Q30" i="10"/>
  <c r="Q32" i="10"/>
  <c r="Q33" i="10"/>
  <c r="Q34" i="10"/>
  <c r="M25" i="10"/>
  <c r="M26" i="10"/>
  <c r="M27" i="10"/>
  <c r="M28" i="10"/>
  <c r="M30" i="10"/>
  <c r="M32" i="10"/>
  <c r="M33" i="10"/>
  <c r="M34" i="10"/>
  <c r="I25" i="10"/>
  <c r="I26" i="10"/>
  <c r="I27" i="10"/>
  <c r="I28" i="10"/>
  <c r="I30" i="10"/>
  <c r="I32" i="10"/>
  <c r="I33" i="10"/>
  <c r="I34" i="10"/>
  <c r="E25" i="10"/>
  <c r="E26" i="10"/>
  <c r="E27" i="10"/>
  <c r="E28" i="10"/>
  <c r="E32" i="10"/>
  <c r="E33" i="10"/>
  <c r="E34" i="10"/>
  <c r="U8" i="10"/>
  <c r="U9" i="10"/>
  <c r="U10" i="10"/>
  <c r="U11" i="10"/>
  <c r="U12" i="10"/>
  <c r="U13" i="10"/>
  <c r="U14" i="10"/>
  <c r="U15" i="10"/>
  <c r="Q8" i="10"/>
  <c r="Q9" i="10"/>
  <c r="Q10" i="10"/>
  <c r="Q11" i="10"/>
  <c r="Q12" i="10"/>
  <c r="Q13" i="10"/>
  <c r="Q14" i="10"/>
  <c r="Q15" i="10"/>
  <c r="M7" i="10"/>
  <c r="M8" i="10"/>
  <c r="M9" i="10"/>
  <c r="M10" i="10"/>
  <c r="M11" i="10"/>
  <c r="M12" i="10"/>
  <c r="M13" i="10"/>
  <c r="M14" i="10"/>
  <c r="M15" i="10"/>
  <c r="I7" i="10"/>
  <c r="I8" i="10"/>
  <c r="I9" i="10"/>
  <c r="I10" i="10"/>
  <c r="I11" i="10"/>
  <c r="I12" i="10"/>
  <c r="I13" i="10"/>
  <c r="I14" i="10"/>
  <c r="A56" i="10"/>
  <c r="A37" i="10"/>
  <c r="A18" i="10"/>
  <c r="A3" i="9"/>
  <c r="C8" i="1"/>
  <c r="E8" i="1"/>
  <c r="B8" i="1"/>
  <c r="B31" i="9"/>
  <c r="E7" i="1"/>
  <c r="C7" i="1"/>
  <c r="D12" i="9"/>
  <c r="D13" i="9"/>
  <c r="D14" i="9"/>
  <c r="D15" i="9"/>
  <c r="D16" i="9"/>
  <c r="D17" i="9"/>
  <c r="D18" i="9"/>
  <c r="A31" i="9"/>
  <c r="B7" i="1"/>
  <c r="E9" i="1"/>
  <c r="C9" i="1"/>
  <c r="B9" i="1"/>
  <c r="H69" i="9"/>
  <c r="H59" i="9"/>
  <c r="K75" i="4"/>
  <c r="P69" i="2"/>
  <c r="R65" i="2"/>
  <c r="Q65" i="2"/>
  <c r="Q46" i="2"/>
  <c r="F73" i="2"/>
  <c r="D98" i="2"/>
  <c r="A32" i="1"/>
  <c r="D79" i="2"/>
  <c r="A31" i="1"/>
  <c r="L111" i="2"/>
  <c r="R103" i="2"/>
  <c r="K111" i="2"/>
  <c r="K112" i="2"/>
  <c r="Q103" i="2"/>
  <c r="J111" i="2"/>
  <c r="J112" i="2"/>
  <c r="I111" i="2"/>
  <c r="I112" i="2"/>
  <c r="H111" i="2"/>
  <c r="H112" i="2"/>
  <c r="D111" i="2"/>
  <c r="F111" i="2"/>
  <c r="M109" i="2"/>
  <c r="M108" i="2"/>
  <c r="M107" i="2"/>
  <c r="M106" i="2"/>
  <c r="M105" i="2"/>
  <c r="L92" i="2"/>
  <c r="R84" i="2"/>
  <c r="K92" i="2"/>
  <c r="K93" i="2"/>
  <c r="Q84" i="2"/>
  <c r="J92" i="2"/>
  <c r="J93" i="2"/>
  <c r="I92" i="2"/>
  <c r="I93" i="2"/>
  <c r="H92" i="2"/>
  <c r="D92" i="2"/>
  <c r="M90" i="2"/>
  <c r="M89" i="2"/>
  <c r="M88" i="2"/>
  <c r="M87" i="2"/>
  <c r="M86" i="2"/>
  <c r="C471" i="4"/>
  <c r="B453" i="4"/>
  <c r="B454" i="4"/>
  <c r="B455" i="4"/>
  <c r="B456" i="4"/>
  <c r="B457" i="4"/>
  <c r="B458" i="4"/>
  <c r="B459" i="4"/>
  <c r="B460" i="4"/>
  <c r="B461" i="4"/>
  <c r="B462" i="4"/>
  <c r="B463" i="4"/>
  <c r="B464" i="4"/>
  <c r="B465" i="4"/>
  <c r="B466" i="4"/>
  <c r="B467" i="4"/>
  <c r="B468" i="4"/>
  <c r="B469" i="4"/>
  <c r="D456" i="4"/>
  <c r="E456" i="4"/>
  <c r="G456" i="4"/>
  <c r="B452" i="4"/>
  <c r="B451" i="4"/>
  <c r="B435" i="4"/>
  <c r="B436" i="4"/>
  <c r="B437" i="4"/>
  <c r="B438" i="4"/>
  <c r="B439" i="4"/>
  <c r="B440" i="4"/>
  <c r="B441" i="4"/>
  <c r="B442" i="4"/>
  <c r="B443" i="4"/>
  <c r="B444" i="4"/>
  <c r="B445" i="4"/>
  <c r="B446" i="4"/>
  <c r="B447" i="4"/>
  <c r="B448" i="4"/>
  <c r="B449" i="4"/>
  <c r="B450" i="4"/>
  <c r="D446" i="4"/>
  <c r="E446" i="4"/>
  <c r="G446" i="4"/>
  <c r="B434" i="4"/>
  <c r="B417" i="4"/>
  <c r="B418" i="4"/>
  <c r="B419" i="4"/>
  <c r="B420" i="4"/>
  <c r="B421" i="4"/>
  <c r="B422" i="4"/>
  <c r="B423" i="4"/>
  <c r="B424" i="4"/>
  <c r="B425" i="4"/>
  <c r="B426" i="4"/>
  <c r="B427" i="4"/>
  <c r="B428" i="4"/>
  <c r="B429" i="4"/>
  <c r="B430" i="4"/>
  <c r="B431" i="4"/>
  <c r="B432" i="4"/>
  <c r="B433" i="4"/>
  <c r="B416" i="4"/>
  <c r="B399" i="4"/>
  <c r="B400" i="4"/>
  <c r="B401" i="4"/>
  <c r="B402" i="4"/>
  <c r="B403" i="4"/>
  <c r="B404" i="4"/>
  <c r="B405" i="4"/>
  <c r="B406" i="4"/>
  <c r="B407" i="4"/>
  <c r="B408" i="4"/>
  <c r="B409" i="4"/>
  <c r="B410" i="4"/>
  <c r="B411" i="4"/>
  <c r="B412" i="4"/>
  <c r="B413" i="4"/>
  <c r="B414" i="4"/>
  <c r="B415" i="4"/>
  <c r="B398" i="4"/>
  <c r="B397" i="4"/>
  <c r="B381" i="4"/>
  <c r="B382" i="4"/>
  <c r="B383" i="4"/>
  <c r="B384" i="4"/>
  <c r="B385" i="4"/>
  <c r="B386" i="4"/>
  <c r="B387" i="4"/>
  <c r="B388" i="4"/>
  <c r="B389" i="4"/>
  <c r="B390" i="4"/>
  <c r="B391" i="4"/>
  <c r="B392" i="4"/>
  <c r="B393" i="4"/>
  <c r="B394" i="4"/>
  <c r="B395" i="4"/>
  <c r="B396" i="4"/>
  <c r="D383" i="4"/>
  <c r="E383" i="4"/>
  <c r="G383" i="4"/>
  <c r="B380" i="4"/>
  <c r="A288" i="4"/>
  <c r="A379" i="4"/>
  <c r="B362" i="4"/>
  <c r="B363" i="4"/>
  <c r="B364" i="4"/>
  <c r="B365" i="4"/>
  <c r="B366" i="4"/>
  <c r="B367" i="4"/>
  <c r="B368" i="4"/>
  <c r="B369" i="4"/>
  <c r="B370" i="4"/>
  <c r="B371" i="4"/>
  <c r="B372" i="4"/>
  <c r="B373" i="4"/>
  <c r="B374" i="4"/>
  <c r="B375" i="4"/>
  <c r="B376" i="4"/>
  <c r="B377" i="4"/>
  <c r="B378" i="4"/>
  <c r="B361" i="4"/>
  <c r="B344" i="4"/>
  <c r="B345" i="4"/>
  <c r="B346" i="4"/>
  <c r="B347" i="4"/>
  <c r="B348" i="4"/>
  <c r="B349" i="4"/>
  <c r="B350" i="4"/>
  <c r="B351" i="4"/>
  <c r="B352" i="4"/>
  <c r="B353" i="4"/>
  <c r="B354" i="4"/>
  <c r="B355" i="4"/>
  <c r="B356" i="4"/>
  <c r="B357" i="4"/>
  <c r="B358" i="4"/>
  <c r="B359" i="4"/>
  <c r="B360" i="4"/>
  <c r="B343" i="4"/>
  <c r="B326" i="4"/>
  <c r="B327" i="4"/>
  <c r="B328" i="4"/>
  <c r="B329" i="4"/>
  <c r="B330" i="4"/>
  <c r="B331" i="4"/>
  <c r="B332" i="4"/>
  <c r="B333" i="4"/>
  <c r="B334" i="4"/>
  <c r="B335" i="4"/>
  <c r="B336" i="4"/>
  <c r="B337" i="4"/>
  <c r="B338" i="4"/>
  <c r="B339" i="4"/>
  <c r="B340" i="4"/>
  <c r="B341" i="4"/>
  <c r="B342" i="4"/>
  <c r="B325" i="4"/>
  <c r="B308" i="4"/>
  <c r="B309" i="4"/>
  <c r="B310" i="4"/>
  <c r="B311" i="4"/>
  <c r="B312" i="4"/>
  <c r="B313" i="4"/>
  <c r="B314" i="4"/>
  <c r="B315" i="4"/>
  <c r="B316" i="4"/>
  <c r="B317" i="4"/>
  <c r="B318" i="4"/>
  <c r="B319" i="4"/>
  <c r="B320" i="4"/>
  <c r="B321" i="4"/>
  <c r="B322" i="4"/>
  <c r="B323" i="4"/>
  <c r="B324" i="4"/>
  <c r="B307" i="4"/>
  <c r="B289" i="4"/>
  <c r="B290" i="4"/>
  <c r="B291" i="4"/>
  <c r="B292" i="4"/>
  <c r="B293" i="4"/>
  <c r="B294" i="4"/>
  <c r="B295" i="4"/>
  <c r="B296" i="4"/>
  <c r="B297" i="4"/>
  <c r="B298" i="4"/>
  <c r="B299" i="4"/>
  <c r="B300" i="4"/>
  <c r="B301" i="4"/>
  <c r="B302" i="4"/>
  <c r="B303" i="4"/>
  <c r="B304" i="4"/>
  <c r="B305" i="4"/>
  <c r="B306" i="4"/>
  <c r="U149" i="6"/>
  <c r="D469" i="4"/>
  <c r="E469" i="4"/>
  <c r="G469" i="4"/>
  <c r="Q149" i="6"/>
  <c r="D451" i="4"/>
  <c r="E451" i="4"/>
  <c r="G451" i="4"/>
  <c r="M149" i="6"/>
  <c r="D433" i="4"/>
  <c r="E433" i="4"/>
  <c r="G433" i="4"/>
  <c r="I149" i="6"/>
  <c r="D415" i="4"/>
  <c r="E415" i="4"/>
  <c r="G415" i="4"/>
  <c r="E149" i="6"/>
  <c r="D397" i="4"/>
  <c r="E397" i="4"/>
  <c r="G397" i="4"/>
  <c r="U148" i="6"/>
  <c r="D468" i="4"/>
  <c r="E468" i="4"/>
  <c r="G468" i="4"/>
  <c r="Q148" i="6"/>
  <c r="D450" i="4"/>
  <c r="E450" i="4"/>
  <c r="G450" i="4"/>
  <c r="M148" i="6"/>
  <c r="D432" i="4"/>
  <c r="E432" i="4"/>
  <c r="G432" i="4"/>
  <c r="I148" i="6"/>
  <c r="D414" i="4"/>
  <c r="E414" i="4"/>
  <c r="G414" i="4"/>
  <c r="E148" i="6"/>
  <c r="D396" i="4"/>
  <c r="E396" i="4"/>
  <c r="G396" i="4"/>
  <c r="U147" i="6"/>
  <c r="D467" i="4"/>
  <c r="E467" i="4"/>
  <c r="G467" i="4"/>
  <c r="Q147" i="6"/>
  <c r="D449" i="4"/>
  <c r="E449" i="4"/>
  <c r="G449" i="4"/>
  <c r="M147" i="6"/>
  <c r="D431" i="4"/>
  <c r="E431" i="4"/>
  <c r="G431" i="4"/>
  <c r="I147" i="6"/>
  <c r="D413" i="4"/>
  <c r="E413" i="4"/>
  <c r="G413" i="4"/>
  <c r="E147" i="6"/>
  <c r="D395" i="4"/>
  <c r="E395" i="4"/>
  <c r="G395" i="4"/>
  <c r="U146" i="6"/>
  <c r="D466" i="4"/>
  <c r="E466" i="4"/>
  <c r="G466" i="4"/>
  <c r="Q146" i="6"/>
  <c r="D448" i="4"/>
  <c r="E448" i="4"/>
  <c r="G448" i="4"/>
  <c r="M146" i="6"/>
  <c r="D430" i="4"/>
  <c r="E430" i="4"/>
  <c r="G430" i="4"/>
  <c r="I146" i="6"/>
  <c r="D412" i="4"/>
  <c r="E412" i="4"/>
  <c r="G412" i="4"/>
  <c r="E146" i="6"/>
  <c r="D394" i="4"/>
  <c r="E394" i="4"/>
  <c r="G394" i="4"/>
  <c r="U145" i="6"/>
  <c r="D465" i="4"/>
  <c r="E465" i="4"/>
  <c r="G465" i="4"/>
  <c r="Q145" i="6"/>
  <c r="D447" i="4"/>
  <c r="E447" i="4"/>
  <c r="G447" i="4"/>
  <c r="M145" i="6"/>
  <c r="D429" i="4"/>
  <c r="E429" i="4"/>
  <c r="G429" i="4"/>
  <c r="I145" i="6"/>
  <c r="D411" i="4"/>
  <c r="E411" i="4"/>
  <c r="G411" i="4"/>
  <c r="E145" i="6"/>
  <c r="D393" i="4"/>
  <c r="E393" i="4"/>
  <c r="G393" i="4"/>
  <c r="U144" i="6"/>
  <c r="D464" i="4"/>
  <c r="E464" i="4"/>
  <c r="G464" i="4"/>
  <c r="Q144" i="6"/>
  <c r="M144" i="6"/>
  <c r="D428" i="4"/>
  <c r="E428" i="4"/>
  <c r="G428" i="4"/>
  <c r="I144" i="6"/>
  <c r="D410" i="4"/>
  <c r="E410" i="4"/>
  <c r="G410" i="4"/>
  <c r="E144" i="6"/>
  <c r="D392" i="4"/>
  <c r="E392" i="4"/>
  <c r="G392" i="4"/>
  <c r="U143" i="6"/>
  <c r="D463" i="4"/>
  <c r="E463" i="4"/>
  <c r="G463" i="4"/>
  <c r="Q143" i="6"/>
  <c r="D445" i="4"/>
  <c r="E445" i="4"/>
  <c r="G445" i="4"/>
  <c r="M143" i="6"/>
  <c r="D427" i="4"/>
  <c r="E427" i="4"/>
  <c r="G427" i="4"/>
  <c r="I143" i="6"/>
  <c r="D409" i="4"/>
  <c r="E409" i="4"/>
  <c r="G409" i="4"/>
  <c r="E143" i="6"/>
  <c r="D391" i="4"/>
  <c r="E391" i="4"/>
  <c r="G391" i="4"/>
  <c r="U142" i="6"/>
  <c r="D462" i="4"/>
  <c r="E462" i="4"/>
  <c r="G462" i="4"/>
  <c r="Q142" i="6"/>
  <c r="D444" i="4"/>
  <c r="E444" i="4"/>
  <c r="G444" i="4"/>
  <c r="M142" i="6"/>
  <c r="D426" i="4"/>
  <c r="E426" i="4"/>
  <c r="G426" i="4"/>
  <c r="I142" i="6"/>
  <c r="D408" i="4"/>
  <c r="E408" i="4"/>
  <c r="G408" i="4"/>
  <c r="E142" i="6"/>
  <c r="D390" i="4"/>
  <c r="E390" i="4"/>
  <c r="G390" i="4"/>
  <c r="U141" i="6"/>
  <c r="D461" i="4"/>
  <c r="E461" i="4"/>
  <c r="G461" i="4"/>
  <c r="Q141" i="6"/>
  <c r="D443" i="4"/>
  <c r="E443" i="4"/>
  <c r="G443" i="4"/>
  <c r="M141" i="6"/>
  <c r="D425" i="4"/>
  <c r="E425" i="4"/>
  <c r="G425" i="4"/>
  <c r="I141" i="6"/>
  <c r="D407" i="4"/>
  <c r="E407" i="4"/>
  <c r="G407" i="4"/>
  <c r="E141" i="6"/>
  <c r="D389" i="4"/>
  <c r="E389" i="4"/>
  <c r="G389" i="4"/>
  <c r="U140" i="6"/>
  <c r="D460" i="4"/>
  <c r="E460" i="4"/>
  <c r="G460" i="4"/>
  <c r="Q140" i="6"/>
  <c r="D442" i="4"/>
  <c r="E442" i="4"/>
  <c r="G442" i="4"/>
  <c r="M140" i="6"/>
  <c r="D424" i="4"/>
  <c r="E424" i="4"/>
  <c r="G424" i="4"/>
  <c r="I140" i="6"/>
  <c r="D406" i="4"/>
  <c r="E406" i="4"/>
  <c r="G406" i="4"/>
  <c r="E140" i="6"/>
  <c r="D388" i="4"/>
  <c r="E388" i="4"/>
  <c r="G388" i="4"/>
  <c r="U139" i="6"/>
  <c r="D459" i="4"/>
  <c r="E459" i="4"/>
  <c r="G459" i="4"/>
  <c r="Q139" i="6"/>
  <c r="D441" i="4"/>
  <c r="E441" i="4"/>
  <c r="G441" i="4"/>
  <c r="M139" i="6"/>
  <c r="D423" i="4"/>
  <c r="E423" i="4"/>
  <c r="G423" i="4"/>
  <c r="I139" i="6"/>
  <c r="D405" i="4"/>
  <c r="E405" i="4"/>
  <c r="G405" i="4"/>
  <c r="E139" i="6"/>
  <c r="D387" i="4"/>
  <c r="E387" i="4"/>
  <c r="G387" i="4"/>
  <c r="U138" i="6"/>
  <c r="D458" i="4"/>
  <c r="E458" i="4"/>
  <c r="G458" i="4"/>
  <c r="Q138" i="6"/>
  <c r="D440" i="4"/>
  <c r="E440" i="4"/>
  <c r="G440" i="4"/>
  <c r="M138" i="6"/>
  <c r="D422" i="4"/>
  <c r="E422" i="4"/>
  <c r="G422" i="4"/>
  <c r="I138" i="6"/>
  <c r="D404" i="4"/>
  <c r="E404" i="4"/>
  <c r="G404" i="4"/>
  <c r="E138" i="6"/>
  <c r="D386" i="4"/>
  <c r="E386" i="4"/>
  <c r="G386" i="4"/>
  <c r="U137" i="6"/>
  <c r="D457" i="4"/>
  <c r="E457" i="4"/>
  <c r="G457" i="4"/>
  <c r="Q137" i="6"/>
  <c r="D439" i="4"/>
  <c r="E439" i="4"/>
  <c r="G439" i="4"/>
  <c r="M137" i="6"/>
  <c r="D421" i="4"/>
  <c r="E421" i="4"/>
  <c r="G421" i="4"/>
  <c r="I137" i="6"/>
  <c r="D403" i="4"/>
  <c r="E403" i="4"/>
  <c r="G403" i="4"/>
  <c r="E137" i="6"/>
  <c r="D385" i="4"/>
  <c r="E385" i="4"/>
  <c r="G385" i="4"/>
  <c r="U136" i="6"/>
  <c r="Q136" i="6"/>
  <c r="D438" i="4"/>
  <c r="E438" i="4"/>
  <c r="G438" i="4"/>
  <c r="M136" i="6"/>
  <c r="D420" i="4"/>
  <c r="E420" i="4"/>
  <c r="G420" i="4"/>
  <c r="I136" i="6"/>
  <c r="D402" i="4"/>
  <c r="E402" i="4"/>
  <c r="G402" i="4"/>
  <c r="E136" i="6"/>
  <c r="D384" i="4"/>
  <c r="E384" i="4"/>
  <c r="G384" i="4"/>
  <c r="U135" i="6"/>
  <c r="D455" i="4"/>
  <c r="E455" i="4"/>
  <c r="G455" i="4"/>
  <c r="Q135" i="6"/>
  <c r="D437" i="4"/>
  <c r="E437" i="4"/>
  <c r="G437" i="4"/>
  <c r="M135" i="6"/>
  <c r="D419" i="4"/>
  <c r="E419" i="4"/>
  <c r="G419" i="4"/>
  <c r="I135" i="6"/>
  <c r="D401" i="4"/>
  <c r="E401" i="4"/>
  <c r="G401" i="4"/>
  <c r="E135" i="6"/>
  <c r="U134" i="6"/>
  <c r="D454" i="4"/>
  <c r="E454" i="4"/>
  <c r="G454" i="4"/>
  <c r="Q134" i="6"/>
  <c r="D436" i="4"/>
  <c r="E436" i="4"/>
  <c r="G436" i="4"/>
  <c r="M134" i="6"/>
  <c r="D418" i="4"/>
  <c r="E418" i="4"/>
  <c r="G418" i="4"/>
  <c r="I134" i="6"/>
  <c r="D400" i="4"/>
  <c r="E400" i="4"/>
  <c r="G400" i="4"/>
  <c r="E134" i="6"/>
  <c r="D382" i="4"/>
  <c r="E382" i="4"/>
  <c r="G382" i="4"/>
  <c r="U133" i="6"/>
  <c r="D453" i="4"/>
  <c r="E453" i="4"/>
  <c r="G453" i="4"/>
  <c r="Q133" i="6"/>
  <c r="D435" i="4"/>
  <c r="E435" i="4"/>
  <c r="G435" i="4"/>
  <c r="M133" i="6"/>
  <c r="D417" i="4"/>
  <c r="E417" i="4"/>
  <c r="G417" i="4"/>
  <c r="I133" i="6"/>
  <c r="D399" i="4"/>
  <c r="E399" i="4"/>
  <c r="G399" i="4"/>
  <c r="E133" i="6"/>
  <c r="D381" i="4"/>
  <c r="E381" i="4"/>
  <c r="G381" i="4"/>
  <c r="U132" i="6"/>
  <c r="D452" i="4"/>
  <c r="E452" i="4"/>
  <c r="G452" i="4"/>
  <c r="Q132" i="6"/>
  <c r="D434" i="4"/>
  <c r="E434" i="4"/>
  <c r="G434" i="4"/>
  <c r="M132" i="6"/>
  <c r="D416" i="4"/>
  <c r="E416" i="4"/>
  <c r="G416" i="4"/>
  <c r="I132" i="6"/>
  <c r="D398" i="4"/>
  <c r="E398" i="4"/>
  <c r="G398" i="4"/>
  <c r="E132" i="6"/>
  <c r="D380" i="4"/>
  <c r="E380" i="4"/>
  <c r="G380" i="4"/>
  <c r="E106" i="6"/>
  <c r="D290" i="4"/>
  <c r="E290" i="4"/>
  <c r="G290" i="4"/>
  <c r="E107" i="6"/>
  <c r="D291" i="4"/>
  <c r="E291" i="4"/>
  <c r="G291" i="4"/>
  <c r="E108" i="6"/>
  <c r="D292" i="4"/>
  <c r="E292" i="4"/>
  <c r="G292" i="4"/>
  <c r="E109" i="6"/>
  <c r="D293" i="4"/>
  <c r="E293" i="4"/>
  <c r="G293" i="4"/>
  <c r="E110" i="6"/>
  <c r="D294" i="4"/>
  <c r="E294" i="4"/>
  <c r="G294" i="4"/>
  <c r="E111" i="6"/>
  <c r="D295" i="4"/>
  <c r="E295" i="4"/>
  <c r="G295" i="4"/>
  <c r="I106" i="6"/>
  <c r="D308" i="4"/>
  <c r="E308" i="4"/>
  <c r="G308" i="4"/>
  <c r="I107" i="6"/>
  <c r="D309" i="4"/>
  <c r="E309" i="4"/>
  <c r="G309" i="4"/>
  <c r="I108" i="6"/>
  <c r="D310" i="4"/>
  <c r="E310" i="4"/>
  <c r="G310" i="4"/>
  <c r="I109" i="6"/>
  <c r="D311" i="4"/>
  <c r="E311" i="4"/>
  <c r="G311" i="4"/>
  <c r="I110" i="6"/>
  <c r="D312" i="4"/>
  <c r="E312" i="4"/>
  <c r="G312" i="4"/>
  <c r="I111" i="6"/>
  <c r="D313" i="4"/>
  <c r="E313" i="4"/>
  <c r="G313" i="4"/>
  <c r="I112" i="6"/>
  <c r="D314" i="4"/>
  <c r="E314" i="4"/>
  <c r="G314" i="4"/>
  <c r="M106" i="6"/>
  <c r="D326" i="4"/>
  <c r="E326" i="4"/>
  <c r="G326" i="4"/>
  <c r="M107" i="6"/>
  <c r="D327" i="4"/>
  <c r="E327" i="4"/>
  <c r="G327" i="4"/>
  <c r="M108" i="6"/>
  <c r="D328" i="4"/>
  <c r="E328" i="4"/>
  <c r="G328" i="4"/>
  <c r="M109" i="6"/>
  <c r="D329" i="4"/>
  <c r="E329" i="4"/>
  <c r="G329" i="4"/>
  <c r="M110" i="6"/>
  <c r="D330" i="4"/>
  <c r="E330" i="4"/>
  <c r="G330" i="4"/>
  <c r="M111" i="6"/>
  <c r="D331" i="4"/>
  <c r="E331" i="4"/>
  <c r="G331" i="4"/>
  <c r="M112" i="6"/>
  <c r="D332" i="4"/>
  <c r="E332" i="4"/>
  <c r="G332" i="4"/>
  <c r="Q106" i="6"/>
  <c r="D344" i="4"/>
  <c r="E344" i="4"/>
  <c r="G344" i="4"/>
  <c r="Q107" i="6"/>
  <c r="D345" i="4"/>
  <c r="E345" i="4"/>
  <c r="G345" i="4"/>
  <c r="Q108" i="6"/>
  <c r="D346" i="4"/>
  <c r="E346" i="4"/>
  <c r="G346" i="4"/>
  <c r="Q109" i="6"/>
  <c r="D347" i="4"/>
  <c r="E347" i="4"/>
  <c r="G347" i="4"/>
  <c r="Q110" i="6"/>
  <c r="D348" i="4"/>
  <c r="E348" i="4"/>
  <c r="G348" i="4"/>
  <c r="Q111" i="6"/>
  <c r="D349" i="4"/>
  <c r="E349" i="4"/>
  <c r="G349" i="4"/>
  <c r="U106" i="6"/>
  <c r="D362" i="4"/>
  <c r="E362" i="4"/>
  <c r="G362" i="4"/>
  <c r="U107" i="6"/>
  <c r="D363" i="4"/>
  <c r="E363" i="4"/>
  <c r="G363" i="4"/>
  <c r="U108" i="6"/>
  <c r="D364" i="4"/>
  <c r="E364" i="4"/>
  <c r="G364" i="4"/>
  <c r="U109" i="6"/>
  <c r="D365" i="4"/>
  <c r="E365" i="4"/>
  <c r="G365" i="4"/>
  <c r="U110" i="6"/>
  <c r="D366" i="4"/>
  <c r="E366" i="4"/>
  <c r="G366" i="4"/>
  <c r="U111" i="6"/>
  <c r="D367" i="4"/>
  <c r="E367" i="4"/>
  <c r="G367" i="4"/>
  <c r="U112" i="6"/>
  <c r="D368" i="4"/>
  <c r="E368" i="4"/>
  <c r="G368" i="4"/>
  <c r="U122" i="6"/>
  <c r="D378" i="4"/>
  <c r="E378" i="4"/>
  <c r="G378" i="4"/>
  <c r="Q122" i="6"/>
  <c r="D360" i="4"/>
  <c r="E360" i="4"/>
  <c r="G360" i="4"/>
  <c r="M122" i="6"/>
  <c r="D342" i="4"/>
  <c r="E342" i="4"/>
  <c r="G342" i="4"/>
  <c r="I122" i="6"/>
  <c r="D324" i="4"/>
  <c r="E324" i="4"/>
  <c r="G324" i="4"/>
  <c r="E122" i="6"/>
  <c r="D306" i="4"/>
  <c r="E306" i="4"/>
  <c r="G306" i="4"/>
  <c r="U121" i="6"/>
  <c r="D377" i="4"/>
  <c r="E377" i="4"/>
  <c r="G377" i="4"/>
  <c r="Q121" i="6"/>
  <c r="D359" i="4"/>
  <c r="E359" i="4"/>
  <c r="G359" i="4"/>
  <c r="M121" i="6"/>
  <c r="D341" i="4"/>
  <c r="E341" i="4"/>
  <c r="G341" i="4"/>
  <c r="I121" i="6"/>
  <c r="D323" i="4"/>
  <c r="E323" i="4"/>
  <c r="G323" i="4"/>
  <c r="E121" i="6"/>
  <c r="D305" i="4"/>
  <c r="E305" i="4"/>
  <c r="G305" i="4"/>
  <c r="U120" i="6"/>
  <c r="D376" i="4"/>
  <c r="E376" i="4"/>
  <c r="G376" i="4"/>
  <c r="Q120" i="6"/>
  <c r="D358" i="4"/>
  <c r="E358" i="4"/>
  <c r="G358" i="4"/>
  <c r="M120" i="6"/>
  <c r="D340" i="4"/>
  <c r="E340" i="4"/>
  <c r="G340" i="4"/>
  <c r="I120" i="6"/>
  <c r="D322" i="4"/>
  <c r="E322" i="4"/>
  <c r="G322" i="4"/>
  <c r="E120" i="6"/>
  <c r="D304" i="4"/>
  <c r="E304" i="4"/>
  <c r="G304" i="4"/>
  <c r="U119" i="6"/>
  <c r="D375" i="4"/>
  <c r="E375" i="4"/>
  <c r="G375" i="4"/>
  <c r="Q119" i="6"/>
  <c r="D357" i="4"/>
  <c r="E357" i="4"/>
  <c r="G357" i="4"/>
  <c r="M119" i="6"/>
  <c r="D339" i="4"/>
  <c r="E339" i="4"/>
  <c r="G339" i="4"/>
  <c r="I119" i="6"/>
  <c r="D321" i="4"/>
  <c r="E321" i="4"/>
  <c r="G321" i="4"/>
  <c r="E119" i="6"/>
  <c r="D303" i="4"/>
  <c r="E303" i="4"/>
  <c r="G303" i="4"/>
  <c r="U118" i="6"/>
  <c r="D374" i="4"/>
  <c r="E374" i="4"/>
  <c r="G374" i="4"/>
  <c r="Q118" i="6"/>
  <c r="D356" i="4"/>
  <c r="E356" i="4"/>
  <c r="G356" i="4"/>
  <c r="M118" i="6"/>
  <c r="D338" i="4"/>
  <c r="E338" i="4"/>
  <c r="G338" i="4"/>
  <c r="I118" i="6"/>
  <c r="D320" i="4"/>
  <c r="E320" i="4"/>
  <c r="G320" i="4"/>
  <c r="E118" i="6"/>
  <c r="D302" i="4"/>
  <c r="E302" i="4"/>
  <c r="G302" i="4"/>
  <c r="U117" i="6"/>
  <c r="D373" i="4"/>
  <c r="E373" i="4"/>
  <c r="G373" i="4"/>
  <c r="Q117" i="6"/>
  <c r="D355" i="4"/>
  <c r="E355" i="4"/>
  <c r="G355" i="4"/>
  <c r="M117" i="6"/>
  <c r="D337" i="4"/>
  <c r="E337" i="4"/>
  <c r="G337" i="4"/>
  <c r="I117" i="6"/>
  <c r="D319" i="4"/>
  <c r="E319" i="4"/>
  <c r="G319" i="4"/>
  <c r="E117" i="6"/>
  <c r="D301" i="4"/>
  <c r="E301" i="4"/>
  <c r="G301" i="4"/>
  <c r="U116" i="6"/>
  <c r="D372" i="4"/>
  <c r="E372" i="4"/>
  <c r="G372" i="4"/>
  <c r="Q116" i="6"/>
  <c r="D354" i="4"/>
  <c r="E354" i="4"/>
  <c r="G354" i="4"/>
  <c r="M116" i="6"/>
  <c r="D336" i="4"/>
  <c r="E336" i="4"/>
  <c r="G336" i="4"/>
  <c r="I116" i="6"/>
  <c r="D318" i="4"/>
  <c r="E318" i="4"/>
  <c r="G318" i="4"/>
  <c r="E116" i="6"/>
  <c r="D300" i="4"/>
  <c r="E300" i="4"/>
  <c r="G300" i="4"/>
  <c r="U115" i="6"/>
  <c r="D371" i="4"/>
  <c r="E371" i="4"/>
  <c r="G371" i="4"/>
  <c r="Q115" i="6"/>
  <c r="D353" i="4"/>
  <c r="E353" i="4"/>
  <c r="G353" i="4"/>
  <c r="M115" i="6"/>
  <c r="D335" i="4"/>
  <c r="E335" i="4"/>
  <c r="G335" i="4"/>
  <c r="I115" i="6"/>
  <c r="D317" i="4"/>
  <c r="E317" i="4"/>
  <c r="G317" i="4"/>
  <c r="E115" i="6"/>
  <c r="D299" i="4"/>
  <c r="E299" i="4"/>
  <c r="G299" i="4"/>
  <c r="U114" i="6"/>
  <c r="D370" i="4"/>
  <c r="E370" i="4"/>
  <c r="G370" i="4"/>
  <c r="Q114" i="6"/>
  <c r="D352" i="4"/>
  <c r="E352" i="4"/>
  <c r="G352" i="4"/>
  <c r="M114" i="6"/>
  <c r="D334" i="4"/>
  <c r="E334" i="4"/>
  <c r="G334" i="4"/>
  <c r="I114" i="6"/>
  <c r="D316" i="4"/>
  <c r="E316" i="4"/>
  <c r="G316" i="4"/>
  <c r="E114" i="6"/>
  <c r="D298" i="4"/>
  <c r="E298" i="4"/>
  <c r="G298" i="4"/>
  <c r="U113" i="6"/>
  <c r="D369" i="4"/>
  <c r="E369" i="4"/>
  <c r="G369" i="4"/>
  <c r="Q113" i="6"/>
  <c r="D351" i="4"/>
  <c r="E351" i="4"/>
  <c r="G351" i="4"/>
  <c r="M113" i="6"/>
  <c r="D333" i="4"/>
  <c r="E333" i="4"/>
  <c r="G333" i="4"/>
  <c r="I113" i="6"/>
  <c r="D315" i="4"/>
  <c r="E315" i="4"/>
  <c r="G315" i="4"/>
  <c r="E113" i="6"/>
  <c r="D297" i="4"/>
  <c r="E297" i="4"/>
  <c r="G297" i="4"/>
  <c r="Q112" i="6"/>
  <c r="D350" i="4"/>
  <c r="E350" i="4"/>
  <c r="G350" i="4"/>
  <c r="E112" i="6"/>
  <c r="D296" i="4"/>
  <c r="E296" i="4"/>
  <c r="G296" i="4"/>
  <c r="U105" i="6"/>
  <c r="D361" i="4"/>
  <c r="E361" i="4"/>
  <c r="G361" i="4"/>
  <c r="Q105" i="6"/>
  <c r="D343" i="4"/>
  <c r="E343" i="4"/>
  <c r="G343" i="4"/>
  <c r="M105" i="6"/>
  <c r="D325" i="4"/>
  <c r="E325" i="4"/>
  <c r="G325" i="4"/>
  <c r="I105" i="6"/>
  <c r="E105" i="6"/>
  <c r="M111" i="2"/>
  <c r="C32" i="1"/>
  <c r="P103" i="2"/>
  <c r="P107" i="2"/>
  <c r="E32" i="1"/>
  <c r="D117" i="2"/>
  <c r="C6" i="1"/>
  <c r="F92" i="2"/>
  <c r="F117" i="2"/>
  <c r="D307" i="4"/>
  <c r="E307" i="4"/>
  <c r="G307" i="4"/>
  <c r="D289" i="4"/>
  <c r="E289" i="4"/>
  <c r="G289" i="4"/>
  <c r="M92" i="2"/>
  <c r="C31" i="1"/>
  <c r="H93" i="2"/>
  <c r="P84" i="2"/>
  <c r="P88" i="2"/>
  <c r="E31" i="1"/>
  <c r="E13" i="6"/>
  <c r="O27" i="7"/>
  <c r="O6" i="7"/>
  <c r="O7" i="7"/>
  <c r="O8" i="7"/>
  <c r="O9" i="7"/>
  <c r="O10" i="7"/>
  <c r="O11" i="7"/>
  <c r="O12" i="7"/>
  <c r="O13" i="7"/>
  <c r="O14" i="7"/>
  <c r="O15" i="7"/>
  <c r="O16" i="7"/>
  <c r="O17" i="7"/>
  <c r="O18" i="7"/>
  <c r="O19" i="7"/>
  <c r="O20" i="7"/>
  <c r="O21" i="7"/>
  <c r="O22" i="7"/>
  <c r="O23" i="7"/>
  <c r="O24" i="7"/>
  <c r="O5" i="7"/>
  <c r="F5" i="7"/>
  <c r="F6" i="7"/>
  <c r="F7" i="7"/>
  <c r="F8" i="7"/>
  <c r="F9" i="7"/>
  <c r="F10" i="7"/>
  <c r="F11" i="7"/>
  <c r="F12" i="7"/>
  <c r="F13" i="7"/>
  <c r="F14" i="7"/>
  <c r="F96" i="7"/>
  <c r="F95" i="7"/>
  <c r="F94" i="7"/>
  <c r="F93" i="7"/>
  <c r="F92" i="7"/>
  <c r="F91" i="7"/>
  <c r="F90" i="7"/>
  <c r="F89" i="7"/>
  <c r="F88" i="7"/>
  <c r="F87" i="7"/>
  <c r="F77" i="7"/>
  <c r="F76" i="7"/>
  <c r="F75" i="7"/>
  <c r="F74" i="7"/>
  <c r="F73" i="7"/>
  <c r="F72" i="7"/>
  <c r="F71" i="7"/>
  <c r="F70" i="7"/>
  <c r="F69" i="7"/>
  <c r="F68" i="7"/>
  <c r="F58" i="7"/>
  <c r="F57" i="7"/>
  <c r="F56" i="7"/>
  <c r="F55" i="7"/>
  <c r="F54" i="7"/>
  <c r="F53" i="7"/>
  <c r="F52" i="7"/>
  <c r="F51" i="7"/>
  <c r="F50" i="7"/>
  <c r="F49" i="7"/>
  <c r="F39" i="7"/>
  <c r="F38" i="7"/>
  <c r="F37" i="7"/>
  <c r="F36" i="7"/>
  <c r="F35" i="7"/>
  <c r="F34" i="7"/>
  <c r="F33" i="7"/>
  <c r="F32" i="7"/>
  <c r="F31" i="7"/>
  <c r="F30" i="7"/>
  <c r="B52" i="4"/>
  <c r="B53" i="4"/>
  <c r="B54" i="4"/>
  <c r="B55" i="4"/>
  <c r="B56" i="4"/>
  <c r="B57" i="4"/>
  <c r="B58" i="4"/>
  <c r="B59" i="4"/>
  <c r="B60"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F59" i="7"/>
  <c r="F61" i="7"/>
  <c r="F97" i="7"/>
  <c r="F99" i="7"/>
  <c r="O25" i="7"/>
  <c r="F40" i="7"/>
  <c r="F42" i="7"/>
  <c r="F78" i="7"/>
  <c r="F80" i="7"/>
  <c r="O6" i="4"/>
  <c r="O7" i="4"/>
  <c r="O8" i="4"/>
  <c r="O9" i="4"/>
  <c r="O10" i="4"/>
  <c r="O11" i="4"/>
  <c r="O12" i="4"/>
  <c r="O13" i="4"/>
  <c r="O14" i="4"/>
  <c r="O15" i="4"/>
  <c r="O16" i="4"/>
  <c r="O17" i="4"/>
  <c r="O18" i="4"/>
  <c r="O19" i="4"/>
  <c r="M6" i="4"/>
  <c r="M7" i="4"/>
  <c r="M8" i="4"/>
  <c r="M9" i="4"/>
  <c r="M10" i="4"/>
  <c r="M11" i="4"/>
  <c r="M12" i="4"/>
  <c r="M13" i="4"/>
  <c r="M14" i="4"/>
  <c r="M15" i="4"/>
  <c r="M16" i="4"/>
  <c r="M17" i="4"/>
  <c r="M18" i="4"/>
  <c r="M19" i="4"/>
  <c r="E36" i="6"/>
  <c r="U95" i="6"/>
  <c r="D287" i="4"/>
  <c r="Q95" i="6"/>
  <c r="D273" i="4"/>
  <c r="E273" i="4"/>
  <c r="G273" i="4"/>
  <c r="M95" i="6"/>
  <c r="I95" i="6"/>
  <c r="E95" i="6"/>
  <c r="U94" i="6"/>
  <c r="D286" i="4"/>
  <c r="E286" i="4"/>
  <c r="G286" i="4"/>
  <c r="Q94" i="6"/>
  <c r="M94" i="6"/>
  <c r="I94" i="6"/>
  <c r="D244" i="4"/>
  <c r="E244" i="4"/>
  <c r="G244" i="4"/>
  <c r="E94" i="6"/>
  <c r="D230" i="4"/>
  <c r="E230" i="4"/>
  <c r="G230" i="4"/>
  <c r="U93" i="6"/>
  <c r="Q93" i="6"/>
  <c r="M93" i="6"/>
  <c r="D257" i="4"/>
  <c r="E257" i="4"/>
  <c r="G257" i="4"/>
  <c r="I93" i="6"/>
  <c r="D243" i="4"/>
  <c r="E243" i="4"/>
  <c r="G243" i="4"/>
  <c r="E93" i="6"/>
  <c r="U92" i="6"/>
  <c r="Q92" i="6"/>
  <c r="D270" i="4"/>
  <c r="E270" i="4"/>
  <c r="G270" i="4"/>
  <c r="M92" i="6"/>
  <c r="I92" i="6"/>
  <c r="E92" i="6"/>
  <c r="U91" i="6"/>
  <c r="D283" i="4"/>
  <c r="E283" i="4"/>
  <c r="G283" i="4"/>
  <c r="Q91" i="6"/>
  <c r="D269" i="4"/>
  <c r="E269" i="4"/>
  <c r="G269" i="4"/>
  <c r="M91" i="6"/>
  <c r="I91" i="6"/>
  <c r="E91" i="6"/>
  <c r="D227" i="4"/>
  <c r="E227" i="4"/>
  <c r="G227" i="4"/>
  <c r="U90" i="6"/>
  <c r="D282" i="4"/>
  <c r="E282" i="4"/>
  <c r="G282" i="4"/>
  <c r="Q90" i="6"/>
  <c r="M90" i="6"/>
  <c r="I90" i="6"/>
  <c r="D240" i="4"/>
  <c r="E240" i="4"/>
  <c r="G240" i="4"/>
  <c r="E90" i="6"/>
  <c r="D226" i="4"/>
  <c r="E226" i="4"/>
  <c r="G226" i="4"/>
  <c r="U89" i="6"/>
  <c r="Q89" i="6"/>
  <c r="M89" i="6"/>
  <c r="D253" i="4"/>
  <c r="E253" i="4"/>
  <c r="G253" i="4"/>
  <c r="I89" i="6"/>
  <c r="D239" i="4"/>
  <c r="E239" i="4"/>
  <c r="G239" i="4"/>
  <c r="E89" i="6"/>
  <c r="U88" i="6"/>
  <c r="Q88" i="6"/>
  <c r="D266" i="4"/>
  <c r="E266" i="4"/>
  <c r="G266" i="4"/>
  <c r="M88" i="6"/>
  <c r="D252" i="4"/>
  <c r="E252" i="4"/>
  <c r="G252" i="4"/>
  <c r="I88" i="6"/>
  <c r="E88" i="6"/>
  <c r="D224" i="4"/>
  <c r="E224" i="4"/>
  <c r="G224" i="4"/>
  <c r="U87" i="6"/>
  <c r="D279" i="4"/>
  <c r="E279" i="4"/>
  <c r="G279" i="4"/>
  <c r="Q87" i="6"/>
  <c r="D265" i="4"/>
  <c r="E265" i="4"/>
  <c r="G265" i="4"/>
  <c r="M87" i="6"/>
  <c r="I87" i="6"/>
  <c r="E87" i="6"/>
  <c r="U86" i="6"/>
  <c r="Q86" i="6"/>
  <c r="M86" i="6"/>
  <c r="I86" i="6"/>
  <c r="D236" i="4"/>
  <c r="E236" i="4"/>
  <c r="G236" i="4"/>
  <c r="E86" i="6"/>
  <c r="D222" i="4"/>
  <c r="E222" i="4"/>
  <c r="G222" i="4"/>
  <c r="U85" i="6"/>
  <c r="Q85" i="6"/>
  <c r="M85" i="6"/>
  <c r="D249" i="4"/>
  <c r="E249" i="4"/>
  <c r="G249" i="4"/>
  <c r="I85" i="6"/>
  <c r="D235" i="4"/>
  <c r="E235" i="4"/>
  <c r="G235" i="4"/>
  <c r="E85" i="6"/>
  <c r="U84" i="6"/>
  <c r="Q84" i="6"/>
  <c r="M84" i="6"/>
  <c r="D248" i="4"/>
  <c r="E248" i="4"/>
  <c r="I84" i="6"/>
  <c r="E84" i="6"/>
  <c r="D220" i="4"/>
  <c r="E220" i="4"/>
  <c r="G220" i="4"/>
  <c r="U83" i="6"/>
  <c r="Q83" i="6"/>
  <c r="M83" i="6"/>
  <c r="I83" i="6"/>
  <c r="E83" i="6"/>
  <c r="U82" i="6"/>
  <c r="Q82" i="6"/>
  <c r="M82" i="6"/>
  <c r="I82" i="6"/>
  <c r="E82" i="6"/>
  <c r="U72" i="6"/>
  <c r="Q72" i="6"/>
  <c r="D202" i="4"/>
  <c r="E202" i="4"/>
  <c r="G202" i="4"/>
  <c r="M72" i="6"/>
  <c r="I72" i="6"/>
  <c r="D174" i="4"/>
  <c r="E174" i="4"/>
  <c r="G174" i="4"/>
  <c r="E72" i="6"/>
  <c r="U71" i="6"/>
  <c r="Q71" i="6"/>
  <c r="M71" i="6"/>
  <c r="D187" i="4"/>
  <c r="E187" i="4"/>
  <c r="G187" i="4"/>
  <c r="I71" i="6"/>
  <c r="E71" i="6"/>
  <c r="U70" i="6"/>
  <c r="Q70" i="6"/>
  <c r="M70" i="6"/>
  <c r="I70" i="6"/>
  <c r="D172" i="4"/>
  <c r="E172" i="4"/>
  <c r="G172" i="4"/>
  <c r="E70" i="6"/>
  <c r="U69" i="6"/>
  <c r="Q69" i="6"/>
  <c r="D199" i="4"/>
  <c r="E199" i="4"/>
  <c r="G199" i="4"/>
  <c r="M69" i="6"/>
  <c r="D185" i="4"/>
  <c r="E185" i="4"/>
  <c r="G185" i="4"/>
  <c r="I69" i="6"/>
  <c r="E69" i="6"/>
  <c r="D157" i="4"/>
  <c r="E157" i="4"/>
  <c r="G157" i="4"/>
  <c r="U68" i="6"/>
  <c r="Q68" i="6"/>
  <c r="D198" i="4"/>
  <c r="E198" i="4"/>
  <c r="G198" i="4"/>
  <c r="M68" i="6"/>
  <c r="I68" i="6"/>
  <c r="D170" i="4"/>
  <c r="E170" i="4"/>
  <c r="G170" i="4"/>
  <c r="E68" i="6"/>
  <c r="U67" i="6"/>
  <c r="Q67" i="6"/>
  <c r="M67" i="6"/>
  <c r="D183" i="4"/>
  <c r="E183" i="4"/>
  <c r="G183" i="4"/>
  <c r="I67" i="6"/>
  <c r="E67" i="6"/>
  <c r="U66" i="6"/>
  <c r="Q66" i="6"/>
  <c r="D196" i="4"/>
  <c r="E196" i="4"/>
  <c r="G196" i="4"/>
  <c r="M66" i="6"/>
  <c r="I66" i="6"/>
  <c r="D168" i="4"/>
  <c r="E168" i="4"/>
  <c r="G168" i="4"/>
  <c r="E66" i="6"/>
  <c r="U65" i="6"/>
  <c r="Q65" i="6"/>
  <c r="M65" i="6"/>
  <c r="D181" i="4"/>
  <c r="E181" i="4"/>
  <c r="G181" i="4"/>
  <c r="I65" i="6"/>
  <c r="E65" i="6"/>
  <c r="D153" i="4"/>
  <c r="E153" i="4"/>
  <c r="G153" i="4"/>
  <c r="U64" i="6"/>
  <c r="Q64" i="6"/>
  <c r="D194" i="4"/>
  <c r="E194" i="4"/>
  <c r="G194" i="4"/>
  <c r="M64" i="6"/>
  <c r="I64" i="6"/>
  <c r="D166" i="4"/>
  <c r="E166" i="4"/>
  <c r="G166" i="4"/>
  <c r="E64" i="6"/>
  <c r="U63" i="6"/>
  <c r="Q63" i="6"/>
  <c r="M63" i="6"/>
  <c r="I63" i="6"/>
  <c r="E63" i="6"/>
  <c r="U62" i="6"/>
  <c r="Q62" i="6"/>
  <c r="M62" i="6"/>
  <c r="I62" i="6"/>
  <c r="E62" i="6"/>
  <c r="U61" i="6"/>
  <c r="Q61" i="6"/>
  <c r="M61" i="6"/>
  <c r="I61" i="6"/>
  <c r="E61" i="6"/>
  <c r="U60" i="6"/>
  <c r="Q60" i="6"/>
  <c r="M60" i="6"/>
  <c r="I60" i="6"/>
  <c r="E60" i="6"/>
  <c r="U59" i="6"/>
  <c r="Q59" i="6"/>
  <c r="M59" i="6"/>
  <c r="I59" i="6"/>
  <c r="E59" i="6"/>
  <c r="U49" i="6"/>
  <c r="Q49" i="6"/>
  <c r="D131" i="4"/>
  <c r="M49" i="6"/>
  <c r="D117" i="4"/>
  <c r="E117" i="4"/>
  <c r="G117" i="4"/>
  <c r="I49" i="6"/>
  <c r="E49" i="6"/>
  <c r="U48" i="6"/>
  <c r="D144" i="4"/>
  <c r="E144" i="4"/>
  <c r="G144" i="4"/>
  <c r="Q48" i="6"/>
  <c r="M48" i="6"/>
  <c r="I48" i="6"/>
  <c r="E48" i="6"/>
  <c r="D88" i="4"/>
  <c r="E88" i="4"/>
  <c r="G88" i="4"/>
  <c r="U47" i="6"/>
  <c r="D143" i="4"/>
  <c r="E143" i="4"/>
  <c r="G143" i="4"/>
  <c r="Q47" i="6"/>
  <c r="M47" i="6"/>
  <c r="D115" i="4"/>
  <c r="E115" i="4"/>
  <c r="G115" i="4"/>
  <c r="I47" i="6"/>
  <c r="D101" i="4"/>
  <c r="E101" i="4"/>
  <c r="G101" i="4"/>
  <c r="E47" i="6"/>
  <c r="D87" i="4"/>
  <c r="E87" i="4"/>
  <c r="G87" i="4"/>
  <c r="U46" i="6"/>
  <c r="Q46" i="6"/>
  <c r="M46" i="6"/>
  <c r="D114" i="4"/>
  <c r="E114" i="4"/>
  <c r="G114" i="4"/>
  <c r="I46" i="6"/>
  <c r="D100" i="4"/>
  <c r="E100" i="4"/>
  <c r="G100" i="4"/>
  <c r="E46" i="6"/>
  <c r="U45" i="6"/>
  <c r="Q45" i="6"/>
  <c r="D127" i="4"/>
  <c r="E127" i="4"/>
  <c r="G127" i="4"/>
  <c r="M45" i="6"/>
  <c r="D113" i="4"/>
  <c r="E113" i="4"/>
  <c r="G113" i="4"/>
  <c r="I45" i="6"/>
  <c r="E45" i="6"/>
  <c r="U44" i="6"/>
  <c r="D140" i="4"/>
  <c r="E140" i="4"/>
  <c r="G140" i="4"/>
  <c r="Q44" i="6"/>
  <c r="M44" i="6"/>
  <c r="I44" i="6"/>
  <c r="E44" i="6"/>
  <c r="D84" i="4"/>
  <c r="E84" i="4"/>
  <c r="G84" i="4"/>
  <c r="U43" i="6"/>
  <c r="D139" i="4"/>
  <c r="E139" i="4"/>
  <c r="G139" i="4"/>
  <c r="Q43" i="6"/>
  <c r="M43" i="6"/>
  <c r="I43" i="6"/>
  <c r="E43" i="6"/>
  <c r="D83" i="4"/>
  <c r="E83" i="4"/>
  <c r="G83" i="4"/>
  <c r="U42" i="6"/>
  <c r="Q42" i="6"/>
  <c r="M42" i="6"/>
  <c r="D110" i="4"/>
  <c r="E110" i="4"/>
  <c r="G110" i="4"/>
  <c r="I42" i="6"/>
  <c r="D96" i="4"/>
  <c r="E96" i="4"/>
  <c r="G96" i="4"/>
  <c r="E42" i="6"/>
  <c r="U41" i="6"/>
  <c r="Q41" i="6"/>
  <c r="D123" i="4"/>
  <c r="E123" i="4"/>
  <c r="G123" i="4"/>
  <c r="M41" i="6"/>
  <c r="D109" i="4"/>
  <c r="E109" i="4"/>
  <c r="G109" i="4"/>
  <c r="I41" i="6"/>
  <c r="E41" i="6"/>
  <c r="U40" i="6"/>
  <c r="Q40" i="6"/>
  <c r="M40" i="6"/>
  <c r="I40" i="6"/>
  <c r="E40" i="6"/>
  <c r="U39" i="6"/>
  <c r="Q39" i="6"/>
  <c r="M39" i="6"/>
  <c r="I39" i="6"/>
  <c r="E39" i="6"/>
  <c r="U38" i="6"/>
  <c r="Q38" i="6"/>
  <c r="M38" i="6"/>
  <c r="I38" i="6"/>
  <c r="E38" i="6"/>
  <c r="U37" i="6"/>
  <c r="Q37" i="6"/>
  <c r="M37" i="6"/>
  <c r="I37" i="6"/>
  <c r="E37" i="6"/>
  <c r="U36" i="6"/>
  <c r="Q36" i="6"/>
  <c r="M36" i="6"/>
  <c r="I36" i="6"/>
  <c r="B277" i="4"/>
  <c r="B278" i="4"/>
  <c r="B279" i="4"/>
  <c r="B280" i="4"/>
  <c r="B281" i="4"/>
  <c r="B282" i="4"/>
  <c r="B283" i="4"/>
  <c r="B284" i="4"/>
  <c r="B285" i="4"/>
  <c r="B286" i="4"/>
  <c r="B287" i="4"/>
  <c r="D277" i="4"/>
  <c r="E277" i="4"/>
  <c r="D278" i="4"/>
  <c r="E278" i="4"/>
  <c r="G278" i="4"/>
  <c r="D280" i="4"/>
  <c r="E280" i="4"/>
  <c r="G280" i="4"/>
  <c r="D281" i="4"/>
  <c r="E281" i="4"/>
  <c r="G281" i="4"/>
  <c r="D284" i="4"/>
  <c r="E284" i="4"/>
  <c r="G284" i="4"/>
  <c r="D285" i="4"/>
  <c r="E285" i="4"/>
  <c r="G285" i="4"/>
  <c r="D263" i="4"/>
  <c r="E263" i="4"/>
  <c r="G263" i="4"/>
  <c r="D264" i="4"/>
  <c r="E264" i="4"/>
  <c r="G264" i="4"/>
  <c r="D267" i="4"/>
  <c r="E267" i="4"/>
  <c r="G267" i="4"/>
  <c r="D268" i="4"/>
  <c r="E268" i="4"/>
  <c r="G268" i="4"/>
  <c r="D271" i="4"/>
  <c r="E271" i="4"/>
  <c r="G271" i="4"/>
  <c r="D272" i="4"/>
  <c r="E272" i="4"/>
  <c r="G272" i="4"/>
  <c r="B262" i="4"/>
  <c r="B263" i="4"/>
  <c r="B264" i="4"/>
  <c r="B265" i="4"/>
  <c r="B266" i="4"/>
  <c r="B267" i="4"/>
  <c r="B268" i="4"/>
  <c r="B269" i="4"/>
  <c r="B270" i="4"/>
  <c r="B271" i="4"/>
  <c r="B272" i="4"/>
  <c r="B273" i="4"/>
  <c r="D250" i="4"/>
  <c r="E250" i="4"/>
  <c r="G250" i="4"/>
  <c r="D251" i="4"/>
  <c r="E251" i="4"/>
  <c r="G251" i="4"/>
  <c r="D254" i="4"/>
  <c r="E254" i="4"/>
  <c r="G254" i="4"/>
  <c r="D255" i="4"/>
  <c r="E255" i="4"/>
  <c r="G255" i="4"/>
  <c r="D256" i="4"/>
  <c r="E256" i="4"/>
  <c r="G256" i="4"/>
  <c r="D258" i="4"/>
  <c r="E258" i="4"/>
  <c r="G258" i="4"/>
  <c r="D259" i="4"/>
  <c r="E259" i="4"/>
  <c r="G259" i="4"/>
  <c r="D234" i="4"/>
  <c r="E234" i="4"/>
  <c r="G234" i="4"/>
  <c r="D237" i="4"/>
  <c r="E237" i="4"/>
  <c r="G237" i="4"/>
  <c r="D238" i="4"/>
  <c r="E238" i="4"/>
  <c r="G238" i="4"/>
  <c r="D241" i="4"/>
  <c r="E241" i="4"/>
  <c r="G241" i="4"/>
  <c r="D242" i="4"/>
  <c r="E242" i="4"/>
  <c r="G242" i="4"/>
  <c r="D245" i="4"/>
  <c r="E245" i="4"/>
  <c r="G245" i="4"/>
  <c r="B234" i="4"/>
  <c r="B235" i="4"/>
  <c r="B236" i="4"/>
  <c r="B237" i="4"/>
  <c r="B238" i="4"/>
  <c r="B239" i="4"/>
  <c r="B240" i="4"/>
  <c r="B241" i="4"/>
  <c r="B242" i="4"/>
  <c r="B243" i="4"/>
  <c r="B244" i="4"/>
  <c r="B245" i="4"/>
  <c r="D221" i="4"/>
  <c r="E221" i="4"/>
  <c r="G221" i="4"/>
  <c r="D223" i="4"/>
  <c r="E223" i="4"/>
  <c r="G223" i="4"/>
  <c r="D225" i="4"/>
  <c r="E225" i="4"/>
  <c r="G225" i="4"/>
  <c r="D228" i="4"/>
  <c r="E228" i="4"/>
  <c r="G228" i="4"/>
  <c r="D229" i="4"/>
  <c r="E229" i="4"/>
  <c r="G229" i="4"/>
  <c r="D231" i="4"/>
  <c r="E231" i="4"/>
  <c r="G231" i="4"/>
  <c r="B220" i="4"/>
  <c r="B221" i="4"/>
  <c r="B222" i="4"/>
  <c r="B223" i="4"/>
  <c r="B224" i="4"/>
  <c r="B225" i="4"/>
  <c r="B226" i="4"/>
  <c r="B227" i="4"/>
  <c r="B228" i="4"/>
  <c r="B229" i="4"/>
  <c r="B230" i="4"/>
  <c r="B247" i="4"/>
  <c r="B248" i="4"/>
  <c r="B249" i="4"/>
  <c r="B250" i="4"/>
  <c r="B251" i="4"/>
  <c r="B252" i="4"/>
  <c r="B253" i="4"/>
  <c r="B254" i="4"/>
  <c r="B255" i="4"/>
  <c r="B256" i="4"/>
  <c r="B257" i="4"/>
  <c r="B258" i="4"/>
  <c r="B259" i="4"/>
  <c r="D208" i="4"/>
  <c r="E208" i="4"/>
  <c r="G208" i="4"/>
  <c r="D209" i="4"/>
  <c r="E209" i="4"/>
  <c r="G209" i="4"/>
  <c r="D210" i="4"/>
  <c r="E210" i="4"/>
  <c r="G210" i="4"/>
  <c r="D211" i="4"/>
  <c r="E211" i="4"/>
  <c r="G211" i="4"/>
  <c r="D212" i="4"/>
  <c r="E212" i="4"/>
  <c r="G212" i="4"/>
  <c r="D213" i="4"/>
  <c r="E213" i="4"/>
  <c r="G213" i="4"/>
  <c r="D214" i="4"/>
  <c r="E214" i="4"/>
  <c r="G214" i="4"/>
  <c r="D215" i="4"/>
  <c r="E215" i="4"/>
  <c r="G215" i="4"/>
  <c r="D216" i="4"/>
  <c r="E216" i="4"/>
  <c r="G216" i="4"/>
  <c r="B208" i="4"/>
  <c r="B209" i="4"/>
  <c r="B210" i="4"/>
  <c r="B211" i="4"/>
  <c r="B212" i="4"/>
  <c r="B213" i="4"/>
  <c r="B214" i="4"/>
  <c r="B215" i="4"/>
  <c r="B216" i="4"/>
  <c r="D195" i="4"/>
  <c r="E195" i="4"/>
  <c r="G195" i="4"/>
  <c r="D197" i="4"/>
  <c r="E197" i="4"/>
  <c r="G197" i="4"/>
  <c r="D200" i="4"/>
  <c r="E200" i="4"/>
  <c r="G200" i="4"/>
  <c r="D201" i="4"/>
  <c r="E201" i="4"/>
  <c r="G201" i="4"/>
  <c r="B194" i="4"/>
  <c r="B195" i="4"/>
  <c r="B196" i="4"/>
  <c r="B197" i="4"/>
  <c r="B198" i="4"/>
  <c r="B199" i="4"/>
  <c r="B200" i="4"/>
  <c r="B201" i="4"/>
  <c r="B202" i="4"/>
  <c r="B180" i="4"/>
  <c r="B181" i="4"/>
  <c r="B182" i="4"/>
  <c r="B183" i="4"/>
  <c r="B184" i="4"/>
  <c r="B185" i="4"/>
  <c r="B186" i="4"/>
  <c r="B187" i="4"/>
  <c r="B188" i="4"/>
  <c r="D180" i="4"/>
  <c r="E180" i="4"/>
  <c r="G180" i="4"/>
  <c r="D182" i="4"/>
  <c r="E182" i="4"/>
  <c r="G182" i="4"/>
  <c r="D184" i="4"/>
  <c r="E184" i="4"/>
  <c r="G184" i="4"/>
  <c r="D186" i="4"/>
  <c r="E186" i="4"/>
  <c r="G186" i="4"/>
  <c r="D188" i="4"/>
  <c r="E188" i="4"/>
  <c r="G188" i="4"/>
  <c r="D167" i="4"/>
  <c r="E167" i="4"/>
  <c r="G167" i="4"/>
  <c r="D169" i="4"/>
  <c r="E169" i="4"/>
  <c r="G169" i="4"/>
  <c r="D171" i="4"/>
  <c r="E171" i="4"/>
  <c r="G171" i="4"/>
  <c r="D173" i="4"/>
  <c r="E173" i="4"/>
  <c r="G173" i="4"/>
  <c r="B166" i="4"/>
  <c r="B167" i="4"/>
  <c r="B168" i="4"/>
  <c r="B169" i="4"/>
  <c r="B170" i="4"/>
  <c r="B171" i="4"/>
  <c r="B172" i="4"/>
  <c r="B173" i="4"/>
  <c r="D152" i="4"/>
  <c r="E152" i="4"/>
  <c r="G152" i="4"/>
  <c r="D154" i="4"/>
  <c r="E154" i="4"/>
  <c r="G154" i="4"/>
  <c r="D155" i="4"/>
  <c r="E155" i="4"/>
  <c r="G155" i="4"/>
  <c r="D156" i="4"/>
  <c r="E156" i="4"/>
  <c r="G156" i="4"/>
  <c r="D158" i="4"/>
  <c r="E158" i="4"/>
  <c r="G158" i="4"/>
  <c r="D159" i="4"/>
  <c r="E159" i="4"/>
  <c r="G159" i="4"/>
  <c r="D160" i="4"/>
  <c r="E160" i="4"/>
  <c r="G160" i="4"/>
  <c r="B152" i="4"/>
  <c r="B153" i="4"/>
  <c r="B154" i="4"/>
  <c r="B155" i="4"/>
  <c r="B156" i="4"/>
  <c r="B157" i="4"/>
  <c r="B158" i="4"/>
  <c r="B159" i="4"/>
  <c r="B160" i="4"/>
  <c r="B137" i="4"/>
  <c r="B138" i="4"/>
  <c r="B139" i="4"/>
  <c r="B140" i="4"/>
  <c r="B141" i="4"/>
  <c r="B142" i="4"/>
  <c r="B143" i="4"/>
  <c r="B144" i="4"/>
  <c r="B145" i="4"/>
  <c r="D137" i="4"/>
  <c r="E137" i="4"/>
  <c r="G137" i="4"/>
  <c r="D138" i="4"/>
  <c r="E138" i="4"/>
  <c r="G138" i="4"/>
  <c r="D141" i="4"/>
  <c r="E141" i="4"/>
  <c r="G141" i="4"/>
  <c r="D142" i="4"/>
  <c r="E142" i="4"/>
  <c r="G142" i="4"/>
  <c r="D145" i="4"/>
  <c r="D124" i="4"/>
  <c r="E124" i="4"/>
  <c r="G124" i="4"/>
  <c r="D125" i="4"/>
  <c r="E125" i="4"/>
  <c r="G125" i="4"/>
  <c r="D126" i="4"/>
  <c r="E126" i="4"/>
  <c r="G126" i="4"/>
  <c r="D128" i="4"/>
  <c r="E128" i="4"/>
  <c r="G128" i="4"/>
  <c r="D129" i="4"/>
  <c r="E129" i="4"/>
  <c r="G129" i="4"/>
  <c r="D130" i="4"/>
  <c r="E130" i="4"/>
  <c r="G130" i="4"/>
  <c r="B123" i="4"/>
  <c r="B124" i="4"/>
  <c r="B125" i="4"/>
  <c r="B126" i="4"/>
  <c r="B127" i="4"/>
  <c r="B128" i="4"/>
  <c r="B129" i="4"/>
  <c r="B130" i="4"/>
  <c r="B131" i="4"/>
  <c r="D111" i="4"/>
  <c r="E111" i="4"/>
  <c r="G111" i="4"/>
  <c r="D112" i="4"/>
  <c r="E112" i="4"/>
  <c r="G112" i="4"/>
  <c r="D116" i="4"/>
  <c r="E116" i="4"/>
  <c r="G116" i="4"/>
  <c r="B109" i="4"/>
  <c r="B110" i="4"/>
  <c r="B111" i="4"/>
  <c r="B112" i="4"/>
  <c r="B113" i="4"/>
  <c r="B114" i="4"/>
  <c r="B115" i="4"/>
  <c r="B116" i="4"/>
  <c r="B117" i="4"/>
  <c r="D95" i="4"/>
  <c r="E95" i="4"/>
  <c r="G95" i="4"/>
  <c r="D97" i="4"/>
  <c r="E97" i="4"/>
  <c r="G97" i="4"/>
  <c r="D98" i="4"/>
  <c r="E98" i="4"/>
  <c r="G98" i="4"/>
  <c r="D99" i="4"/>
  <c r="E99" i="4"/>
  <c r="G99" i="4"/>
  <c r="D102" i="4"/>
  <c r="E102" i="4"/>
  <c r="G102" i="4"/>
  <c r="D103" i="4"/>
  <c r="E103" i="4"/>
  <c r="G103" i="4"/>
  <c r="B95" i="4"/>
  <c r="B96" i="4"/>
  <c r="B97" i="4"/>
  <c r="B98" i="4"/>
  <c r="B99" i="4"/>
  <c r="B100" i="4"/>
  <c r="B101" i="4"/>
  <c r="B102" i="4"/>
  <c r="B103" i="4"/>
  <c r="B81" i="4"/>
  <c r="B82" i="4"/>
  <c r="B83" i="4"/>
  <c r="B84" i="4"/>
  <c r="B85" i="4"/>
  <c r="B86" i="4"/>
  <c r="B87" i="4"/>
  <c r="B88" i="4"/>
  <c r="B89" i="4"/>
  <c r="D81" i="4"/>
  <c r="E81" i="4"/>
  <c r="G81" i="4"/>
  <c r="D82" i="4"/>
  <c r="E82" i="4"/>
  <c r="G82" i="4"/>
  <c r="D85" i="4"/>
  <c r="E85" i="4"/>
  <c r="G85" i="4"/>
  <c r="D86" i="4"/>
  <c r="E86" i="4"/>
  <c r="G86" i="4"/>
  <c r="B66" i="4"/>
  <c r="B67" i="4"/>
  <c r="B68" i="4"/>
  <c r="B69" i="4"/>
  <c r="B70" i="4"/>
  <c r="B71" i="4"/>
  <c r="B72" i="4"/>
  <c r="B73" i="4"/>
  <c r="D53" i="4"/>
  <c r="E53" i="4"/>
  <c r="G53" i="4"/>
  <c r="B38" i="4"/>
  <c r="B39" i="4"/>
  <c r="B40" i="4"/>
  <c r="B41" i="4"/>
  <c r="B42" i="4"/>
  <c r="B43" i="4"/>
  <c r="B44" i="4"/>
  <c r="B45" i="4"/>
  <c r="B46" i="4"/>
  <c r="B24" i="4"/>
  <c r="B25" i="4"/>
  <c r="B26" i="4"/>
  <c r="B27" i="4"/>
  <c r="B28" i="4"/>
  <c r="B29" i="4"/>
  <c r="B30" i="4"/>
  <c r="B31" i="4"/>
  <c r="B32" i="4"/>
  <c r="B9" i="4"/>
  <c r="B10" i="4"/>
  <c r="B11" i="4"/>
  <c r="B12" i="4"/>
  <c r="B13" i="4"/>
  <c r="B14" i="4"/>
  <c r="B15" i="4"/>
  <c r="B16" i="4"/>
  <c r="B17" i="4"/>
  <c r="U18" i="6"/>
  <c r="D66" i="4"/>
  <c r="E66" i="4"/>
  <c r="G66" i="4"/>
  <c r="U19" i="6"/>
  <c r="D67" i="4"/>
  <c r="E67" i="4"/>
  <c r="G67" i="4"/>
  <c r="U20" i="6"/>
  <c r="D68" i="4"/>
  <c r="E68" i="4"/>
  <c r="G68" i="4"/>
  <c r="U21" i="6"/>
  <c r="D69" i="4"/>
  <c r="E69" i="4"/>
  <c r="G69" i="4"/>
  <c r="Q18" i="6"/>
  <c r="D52" i="4"/>
  <c r="E52" i="4"/>
  <c r="G52" i="4"/>
  <c r="Q19" i="6"/>
  <c r="Q20" i="6"/>
  <c r="D54" i="4"/>
  <c r="E54" i="4"/>
  <c r="G54" i="4"/>
  <c r="Q21" i="6"/>
  <c r="D55" i="4"/>
  <c r="E55" i="4"/>
  <c r="G55" i="4"/>
  <c r="M18" i="6"/>
  <c r="D38" i="4"/>
  <c r="E38" i="4"/>
  <c r="G38" i="4"/>
  <c r="M19" i="6"/>
  <c r="D39" i="4"/>
  <c r="E39" i="4"/>
  <c r="G39" i="4"/>
  <c r="M20" i="6"/>
  <c r="D40" i="4"/>
  <c r="E40" i="4"/>
  <c r="G40" i="4"/>
  <c r="M21" i="6"/>
  <c r="D41" i="4"/>
  <c r="E41" i="4"/>
  <c r="G41" i="4"/>
  <c r="I18" i="6"/>
  <c r="D24" i="4"/>
  <c r="E24" i="4"/>
  <c r="G24" i="4"/>
  <c r="I19" i="6"/>
  <c r="D25" i="4"/>
  <c r="E25" i="4"/>
  <c r="G25" i="4"/>
  <c r="I20" i="6"/>
  <c r="D26" i="4"/>
  <c r="E26" i="4"/>
  <c r="G26" i="4"/>
  <c r="I21" i="6"/>
  <c r="D27" i="4"/>
  <c r="E27" i="4"/>
  <c r="G27" i="4"/>
  <c r="E18" i="6"/>
  <c r="D10" i="4"/>
  <c r="E10" i="4"/>
  <c r="G10" i="4"/>
  <c r="E19" i="6"/>
  <c r="D11" i="4"/>
  <c r="E11" i="4"/>
  <c r="G11" i="4"/>
  <c r="E20" i="6"/>
  <c r="D12" i="4"/>
  <c r="E12" i="4"/>
  <c r="G12" i="4"/>
  <c r="E21" i="6"/>
  <c r="D13" i="4"/>
  <c r="E13" i="4"/>
  <c r="G13" i="4"/>
  <c r="G7" i="6"/>
  <c r="L73" i="2"/>
  <c r="K73" i="2"/>
  <c r="K74" i="2"/>
  <c r="J73" i="2"/>
  <c r="J74" i="2"/>
  <c r="I73" i="2"/>
  <c r="I74" i="2"/>
  <c r="H73" i="2"/>
  <c r="D73" i="2"/>
  <c r="M71" i="2"/>
  <c r="M70" i="2"/>
  <c r="M69" i="2"/>
  <c r="M68" i="2"/>
  <c r="M67" i="2"/>
  <c r="D60" i="2"/>
  <c r="H55" i="2"/>
  <c r="L54" i="2"/>
  <c r="K54" i="2"/>
  <c r="K55" i="2"/>
  <c r="J54" i="2"/>
  <c r="J55" i="2"/>
  <c r="I54" i="2"/>
  <c r="I55" i="2"/>
  <c r="H54" i="2"/>
  <c r="D54" i="2"/>
  <c r="F54" i="2"/>
  <c r="M52" i="2"/>
  <c r="M51" i="2"/>
  <c r="M50" i="2"/>
  <c r="M49" i="2"/>
  <c r="M48" i="2"/>
  <c r="M54" i="2"/>
  <c r="R46" i="2"/>
  <c r="D41" i="2"/>
  <c r="L35" i="2"/>
  <c r="K35" i="2"/>
  <c r="K36" i="2"/>
  <c r="Q27" i="2"/>
  <c r="J35" i="2"/>
  <c r="J36" i="2"/>
  <c r="I35" i="2"/>
  <c r="I36" i="2"/>
  <c r="H35" i="2"/>
  <c r="H36" i="2"/>
  <c r="D35" i="2"/>
  <c r="F35" i="2"/>
  <c r="M33" i="2"/>
  <c r="M32" i="2"/>
  <c r="M31" i="2"/>
  <c r="M30" i="2"/>
  <c r="M29" i="2"/>
  <c r="R27" i="2"/>
  <c r="D22" i="2"/>
  <c r="N75" i="4"/>
  <c r="E131" i="4"/>
  <c r="G131" i="4"/>
  <c r="M75" i="4"/>
  <c r="U150" i="6"/>
  <c r="U151" i="6"/>
  <c r="B109" i="2"/>
  <c r="E150" i="6"/>
  <c r="E151" i="6"/>
  <c r="B105" i="2"/>
  <c r="Q150" i="6"/>
  <c r="Q151" i="6"/>
  <c r="B108" i="2"/>
  <c r="M150" i="6"/>
  <c r="M151" i="6"/>
  <c r="B107" i="2"/>
  <c r="I150" i="6"/>
  <c r="I151" i="6"/>
  <c r="B106" i="2"/>
  <c r="H74" i="2"/>
  <c r="P65" i="2"/>
  <c r="M35" i="2"/>
  <c r="M73" i="2"/>
  <c r="Q123" i="6"/>
  <c r="Q124" i="6"/>
  <c r="B89" i="2"/>
  <c r="U123" i="6"/>
  <c r="U124" i="6"/>
  <c r="B90" i="2"/>
  <c r="E123" i="6"/>
  <c r="E124" i="6"/>
  <c r="B86" i="2"/>
  <c r="M123" i="6"/>
  <c r="M124" i="6"/>
  <c r="B88" i="2"/>
  <c r="I123" i="6"/>
  <c r="I124" i="6"/>
  <c r="B87" i="2"/>
  <c r="U96" i="6"/>
  <c r="E96" i="6"/>
  <c r="E97" i="6"/>
  <c r="I73" i="6"/>
  <c r="I74" i="6"/>
  <c r="M50" i="6"/>
  <c r="M51" i="6"/>
  <c r="I27" i="6"/>
  <c r="Q73" i="6"/>
  <c r="Q74" i="6"/>
  <c r="U50" i="6"/>
  <c r="U51" i="6"/>
  <c r="E27" i="6"/>
  <c r="I96" i="6"/>
  <c r="Q50" i="6"/>
  <c r="Q51" i="6"/>
  <c r="Q96" i="6"/>
  <c r="Q97" i="6"/>
  <c r="U73" i="6"/>
  <c r="U74" i="6"/>
  <c r="E73" i="6"/>
  <c r="I50" i="6"/>
  <c r="I51" i="6"/>
  <c r="M27" i="6"/>
  <c r="M96" i="6"/>
  <c r="M97" i="6"/>
  <c r="E50" i="6"/>
  <c r="M73" i="6"/>
  <c r="M74" i="6"/>
  <c r="U27" i="6"/>
  <c r="F15" i="7"/>
  <c r="F17" i="7"/>
  <c r="U97" i="6"/>
  <c r="I97" i="6"/>
  <c r="E74" i="6"/>
  <c r="E51" i="6"/>
  <c r="P46" i="2"/>
  <c r="P50" i="2"/>
  <c r="P27" i="2"/>
  <c r="P31" i="2"/>
  <c r="E88" i="2"/>
  <c r="N88" i="2"/>
  <c r="E86" i="2"/>
  <c r="N86" i="2"/>
  <c r="E108" i="2"/>
  <c r="N108" i="2"/>
  <c r="E107" i="2"/>
  <c r="N107" i="2"/>
  <c r="E90" i="2"/>
  <c r="N90" i="2"/>
  <c r="E105" i="2"/>
  <c r="N105" i="2"/>
  <c r="E87" i="2"/>
  <c r="N87" i="2"/>
  <c r="E89" i="2"/>
  <c r="N89" i="2"/>
  <c r="E106" i="2"/>
  <c r="N106" i="2"/>
  <c r="E109" i="2"/>
  <c r="N109" i="2"/>
  <c r="B219" i="4"/>
  <c r="N92" i="2"/>
  <c r="B31" i="1"/>
  <c r="E111" i="2"/>
  <c r="E92" i="2"/>
  <c r="N111" i="2"/>
  <c r="B32" i="1"/>
  <c r="A30" i="1"/>
  <c r="A29" i="1"/>
  <c r="C30" i="1"/>
  <c r="C29" i="1"/>
  <c r="E30" i="1"/>
  <c r="E29" i="1"/>
  <c r="A28" i="1"/>
  <c r="D3" i="2"/>
  <c r="A27" i="1"/>
  <c r="C11" i="1"/>
  <c r="C10" i="1"/>
  <c r="O5" i="4"/>
  <c r="A75" i="4"/>
  <c r="A146" i="4"/>
  <c r="A217" i="4"/>
  <c r="E287" i="4"/>
  <c r="G287" i="4"/>
  <c r="E145" i="4"/>
  <c r="G145" i="4"/>
  <c r="D89" i="4"/>
  <c r="E89" i="4"/>
  <c r="G89" i="4"/>
  <c r="A4" i="4"/>
  <c r="B275" i="4"/>
  <c r="B276" i="4"/>
  <c r="B274" i="4"/>
  <c r="B261" i="4"/>
  <c r="B260" i="4"/>
  <c r="B246" i="4"/>
  <c r="B233" i="4"/>
  <c r="B232" i="4"/>
  <c r="B231" i="4"/>
  <c r="B218" i="4"/>
  <c r="B204" i="4"/>
  <c r="B205" i="4"/>
  <c r="B206" i="4"/>
  <c r="B207" i="4"/>
  <c r="B203" i="4"/>
  <c r="B190" i="4"/>
  <c r="B191" i="4"/>
  <c r="B192" i="4"/>
  <c r="B193" i="4"/>
  <c r="B189" i="4"/>
  <c r="B176" i="4"/>
  <c r="B177" i="4"/>
  <c r="B178" i="4"/>
  <c r="B179" i="4"/>
  <c r="B175" i="4"/>
  <c r="B162" i="4"/>
  <c r="B163" i="4"/>
  <c r="B164" i="4"/>
  <c r="B165" i="4"/>
  <c r="B174" i="4"/>
  <c r="B161" i="4"/>
  <c r="B148" i="4"/>
  <c r="B149" i="4"/>
  <c r="B150" i="4"/>
  <c r="B151" i="4"/>
  <c r="B147" i="4"/>
  <c r="B133" i="4"/>
  <c r="B134" i="4"/>
  <c r="B135" i="4"/>
  <c r="B136" i="4"/>
  <c r="B132" i="4"/>
  <c r="B119" i="4"/>
  <c r="B120" i="4"/>
  <c r="B121" i="4"/>
  <c r="B122" i="4"/>
  <c r="B118" i="4"/>
  <c r="B105" i="4"/>
  <c r="B106" i="4"/>
  <c r="B107" i="4"/>
  <c r="B108" i="4"/>
  <c r="B104" i="4"/>
  <c r="B91" i="4"/>
  <c r="B92" i="4"/>
  <c r="B93" i="4"/>
  <c r="B94" i="4"/>
  <c r="B90" i="4"/>
  <c r="B77" i="4"/>
  <c r="B78" i="4"/>
  <c r="B79" i="4"/>
  <c r="B80" i="4"/>
  <c r="B76" i="4"/>
  <c r="B62" i="4"/>
  <c r="B63" i="4"/>
  <c r="B64" i="4"/>
  <c r="B65" i="4"/>
  <c r="B74" i="4"/>
  <c r="B61" i="4"/>
  <c r="B48" i="4"/>
  <c r="B49" i="4"/>
  <c r="B50" i="4"/>
  <c r="B51" i="4"/>
  <c r="B47" i="4"/>
  <c r="B34" i="4"/>
  <c r="B35" i="4"/>
  <c r="B36" i="4"/>
  <c r="B37" i="4"/>
  <c r="B33" i="4"/>
  <c r="B20" i="4"/>
  <c r="B21" i="4"/>
  <c r="B22" i="4"/>
  <c r="B23" i="4"/>
  <c r="B19" i="4"/>
  <c r="B18" i="4"/>
  <c r="B6" i="4"/>
  <c r="B7" i="4"/>
  <c r="B8" i="4"/>
  <c r="B5" i="4"/>
  <c r="G277" i="4"/>
  <c r="D276" i="4"/>
  <c r="E276" i="4"/>
  <c r="G276" i="4"/>
  <c r="D262" i="4"/>
  <c r="E262" i="4"/>
  <c r="G262" i="4"/>
  <c r="G248" i="4"/>
  <c r="D275" i="4"/>
  <c r="E275" i="4"/>
  <c r="G275" i="4"/>
  <c r="D261" i="4"/>
  <c r="E261" i="4"/>
  <c r="G261" i="4"/>
  <c r="D247" i="4"/>
  <c r="E247" i="4"/>
  <c r="G247" i="4"/>
  <c r="D233" i="4"/>
  <c r="E233" i="4"/>
  <c r="G233" i="4"/>
  <c r="D219" i="4"/>
  <c r="E219" i="4"/>
  <c r="G219" i="4"/>
  <c r="D274" i="4"/>
  <c r="E274" i="4"/>
  <c r="G274" i="4"/>
  <c r="D232" i="4"/>
  <c r="E232" i="4"/>
  <c r="G232" i="4"/>
  <c r="D207" i="4"/>
  <c r="E207" i="4"/>
  <c r="G207" i="4"/>
  <c r="D193" i="4"/>
  <c r="E193" i="4"/>
  <c r="G193" i="4"/>
  <c r="D179" i="4"/>
  <c r="E179" i="4"/>
  <c r="G179" i="4"/>
  <c r="D165" i="4"/>
  <c r="E165" i="4"/>
  <c r="G165" i="4"/>
  <c r="D151" i="4"/>
  <c r="E151" i="4"/>
  <c r="G151" i="4"/>
  <c r="D206" i="4"/>
  <c r="E206" i="4"/>
  <c r="G206" i="4"/>
  <c r="D192" i="4"/>
  <c r="E192" i="4"/>
  <c r="G192" i="4"/>
  <c r="D178" i="4"/>
  <c r="E178" i="4"/>
  <c r="G178" i="4"/>
  <c r="D164" i="4"/>
  <c r="E164" i="4"/>
  <c r="G164" i="4"/>
  <c r="D150" i="4"/>
  <c r="E150" i="4"/>
  <c r="G150" i="4"/>
  <c r="D205" i="4"/>
  <c r="E205" i="4"/>
  <c r="G205" i="4"/>
  <c r="D191" i="4"/>
  <c r="E191" i="4"/>
  <c r="G191" i="4"/>
  <c r="D177" i="4"/>
  <c r="E177" i="4"/>
  <c r="G177" i="4"/>
  <c r="D163" i="4"/>
  <c r="E163" i="4"/>
  <c r="G163" i="4"/>
  <c r="D149" i="4"/>
  <c r="E149" i="4"/>
  <c r="G149" i="4"/>
  <c r="D204" i="4"/>
  <c r="E204" i="4"/>
  <c r="G204" i="4"/>
  <c r="D190" i="4"/>
  <c r="E190" i="4"/>
  <c r="G190" i="4"/>
  <c r="D176" i="4"/>
  <c r="E176" i="4"/>
  <c r="G176" i="4"/>
  <c r="D162" i="4"/>
  <c r="E162" i="4"/>
  <c r="G162" i="4"/>
  <c r="D148" i="4"/>
  <c r="E148" i="4"/>
  <c r="G148" i="4"/>
  <c r="D189" i="4"/>
  <c r="E189" i="4"/>
  <c r="G189" i="4"/>
  <c r="D175" i="4"/>
  <c r="E175" i="4"/>
  <c r="G175" i="4"/>
  <c r="D161" i="4"/>
  <c r="E161" i="4"/>
  <c r="G161" i="4"/>
  <c r="D147" i="4"/>
  <c r="E147" i="4"/>
  <c r="G147" i="4"/>
  <c r="D136" i="4"/>
  <c r="E136" i="4"/>
  <c r="G136" i="4"/>
  <c r="D122" i="4"/>
  <c r="E122" i="4"/>
  <c r="G122" i="4"/>
  <c r="D108" i="4"/>
  <c r="E108" i="4"/>
  <c r="G108" i="4"/>
  <c r="D94" i="4"/>
  <c r="E94" i="4"/>
  <c r="G94" i="4"/>
  <c r="D80" i="4"/>
  <c r="D135" i="4"/>
  <c r="E135" i="4"/>
  <c r="G135" i="4"/>
  <c r="D121" i="4"/>
  <c r="E121" i="4"/>
  <c r="G121" i="4"/>
  <c r="D107" i="4"/>
  <c r="E107" i="4"/>
  <c r="G107" i="4"/>
  <c r="D93" i="4"/>
  <c r="E93" i="4"/>
  <c r="G93" i="4"/>
  <c r="D79" i="4"/>
  <c r="D134" i="4"/>
  <c r="E134" i="4"/>
  <c r="G134" i="4"/>
  <c r="D120" i="4"/>
  <c r="E120" i="4"/>
  <c r="G120" i="4"/>
  <c r="D106" i="4"/>
  <c r="E106" i="4"/>
  <c r="G106" i="4"/>
  <c r="D92" i="4"/>
  <c r="E92" i="4"/>
  <c r="G92" i="4"/>
  <c r="D78" i="4"/>
  <c r="D133" i="4"/>
  <c r="E133" i="4"/>
  <c r="G133" i="4"/>
  <c r="D119" i="4"/>
  <c r="E119" i="4"/>
  <c r="G119" i="4"/>
  <c r="D105" i="4"/>
  <c r="E105" i="4"/>
  <c r="G105" i="4"/>
  <c r="D91" i="4"/>
  <c r="E91" i="4"/>
  <c r="G91" i="4"/>
  <c r="D77" i="4"/>
  <c r="D90" i="4"/>
  <c r="E90" i="4"/>
  <c r="G90" i="4"/>
  <c r="D76" i="4"/>
  <c r="E76" i="4"/>
  <c r="U16" i="6"/>
  <c r="D64" i="4"/>
  <c r="U15" i="6"/>
  <c r="D63" i="4"/>
  <c r="U14" i="6"/>
  <c r="D62" i="4"/>
  <c r="U13" i="6"/>
  <c r="Q16" i="6"/>
  <c r="D50" i="4"/>
  <c r="E50" i="4"/>
  <c r="G50" i="4"/>
  <c r="Q15" i="6"/>
  <c r="D49" i="4"/>
  <c r="Q14" i="6"/>
  <c r="D48" i="4"/>
  <c r="Q13" i="6"/>
  <c r="Q27" i="6"/>
  <c r="M16" i="6"/>
  <c r="D36" i="4"/>
  <c r="M15" i="6"/>
  <c r="D35" i="4"/>
  <c r="M14" i="6"/>
  <c r="D34" i="4"/>
  <c r="M13" i="6"/>
  <c r="E16" i="6"/>
  <c r="D8" i="4"/>
  <c r="E15" i="6"/>
  <c r="D7" i="4"/>
  <c r="E14" i="6"/>
  <c r="D6" i="4"/>
  <c r="I13" i="6"/>
  <c r="I15" i="6"/>
  <c r="D21" i="4"/>
  <c r="I16" i="6"/>
  <c r="D22" i="4"/>
  <c r="I14" i="6"/>
  <c r="D20" i="4"/>
  <c r="U26" i="6"/>
  <c r="D74" i="4"/>
  <c r="E74" i="4"/>
  <c r="G74" i="4"/>
  <c r="U25" i="6"/>
  <c r="D73" i="4"/>
  <c r="E73" i="4"/>
  <c r="G73" i="4"/>
  <c r="U24" i="6"/>
  <c r="D72" i="4"/>
  <c r="E72" i="4"/>
  <c r="G72" i="4"/>
  <c r="U23" i="6"/>
  <c r="D71" i="4"/>
  <c r="E71" i="4"/>
  <c r="G71" i="4"/>
  <c r="U22" i="6"/>
  <c r="D70" i="4"/>
  <c r="E70" i="4"/>
  <c r="G70" i="4"/>
  <c r="U17" i="6"/>
  <c r="D65" i="4"/>
  <c r="Q26" i="6"/>
  <c r="D60" i="4"/>
  <c r="E60" i="4"/>
  <c r="G60" i="4"/>
  <c r="Q25" i="6"/>
  <c r="D59" i="4"/>
  <c r="E59" i="4"/>
  <c r="G59" i="4"/>
  <c r="Q24" i="6"/>
  <c r="D58" i="4"/>
  <c r="E58" i="4"/>
  <c r="G58" i="4"/>
  <c r="Q23" i="6"/>
  <c r="D57" i="4"/>
  <c r="E57" i="4"/>
  <c r="G57" i="4"/>
  <c r="Q22" i="6"/>
  <c r="D56" i="4"/>
  <c r="E56" i="4"/>
  <c r="G56" i="4"/>
  <c r="Q17" i="6"/>
  <c r="D51" i="4"/>
  <c r="E51" i="4"/>
  <c r="G51" i="4"/>
  <c r="M26" i="6"/>
  <c r="D46" i="4"/>
  <c r="E46" i="4"/>
  <c r="G46" i="4"/>
  <c r="M25" i="6"/>
  <c r="D45" i="4"/>
  <c r="E45" i="4"/>
  <c r="G45" i="4"/>
  <c r="M24" i="6"/>
  <c r="D44" i="4"/>
  <c r="E44" i="4"/>
  <c r="G44" i="4"/>
  <c r="M23" i="6"/>
  <c r="D43" i="4"/>
  <c r="E43" i="4"/>
  <c r="G43" i="4"/>
  <c r="M22" i="6"/>
  <c r="D42" i="4"/>
  <c r="E42" i="4"/>
  <c r="G42" i="4"/>
  <c r="M17" i="6"/>
  <c r="D37" i="4"/>
  <c r="I26" i="6"/>
  <c r="D32" i="4"/>
  <c r="E32" i="4"/>
  <c r="G32" i="4"/>
  <c r="I25" i="6"/>
  <c r="D31" i="4"/>
  <c r="E31" i="4"/>
  <c r="G31" i="4"/>
  <c r="I24" i="6"/>
  <c r="D30" i="4"/>
  <c r="E30" i="4"/>
  <c r="G30" i="4"/>
  <c r="I23" i="6"/>
  <c r="D29" i="4"/>
  <c r="E29" i="4"/>
  <c r="G29" i="4"/>
  <c r="I22" i="6"/>
  <c r="D28" i="4"/>
  <c r="E28" i="4"/>
  <c r="G28" i="4"/>
  <c r="I17" i="6"/>
  <c r="D23" i="4"/>
  <c r="E22" i="6"/>
  <c r="D14" i="4"/>
  <c r="E14" i="4"/>
  <c r="G14" i="4"/>
  <c r="E23" i="6"/>
  <c r="D15" i="4"/>
  <c r="E15" i="4"/>
  <c r="G15" i="4"/>
  <c r="E24" i="6"/>
  <c r="D16" i="4"/>
  <c r="E16" i="4"/>
  <c r="G16" i="4"/>
  <c r="E25" i="6"/>
  <c r="D17" i="4"/>
  <c r="E26" i="6"/>
  <c r="D18" i="4"/>
  <c r="E17" i="6"/>
  <c r="D9" i="4"/>
  <c r="E9" i="4"/>
  <c r="G9" i="4"/>
  <c r="K16" i="2"/>
  <c r="K17" i="2"/>
  <c r="Q8" i="2"/>
  <c r="L16" i="2"/>
  <c r="R8" i="2"/>
  <c r="D16" i="2"/>
  <c r="F16" i="2"/>
  <c r="C21" i="1"/>
  <c r="M28" i="6"/>
  <c r="Q28" i="6"/>
  <c r="U28" i="6"/>
  <c r="B14" i="2"/>
  <c r="I28" i="6"/>
  <c r="B11" i="2"/>
  <c r="E28" i="6"/>
  <c r="B10" i="2"/>
  <c r="G76" i="4"/>
  <c r="L5" i="4"/>
  <c r="M5" i="4"/>
  <c r="B71" i="2"/>
  <c r="D246" i="4"/>
  <c r="E246" i="4"/>
  <c r="G246" i="4"/>
  <c r="E6" i="1"/>
  <c r="B11" i="1"/>
  <c r="C28" i="1"/>
  <c r="D260" i="4"/>
  <c r="E260" i="4"/>
  <c r="G260" i="4"/>
  <c r="B50" i="2"/>
  <c r="B49" i="2"/>
  <c r="D118" i="4"/>
  <c r="E118" i="4"/>
  <c r="G118" i="4"/>
  <c r="D19" i="4"/>
  <c r="E11" i="1"/>
  <c r="D61" i="4"/>
  <c r="D47" i="4"/>
  <c r="D33" i="4"/>
  <c r="D104" i="4"/>
  <c r="E104" i="4"/>
  <c r="G104" i="4"/>
  <c r="D132" i="4"/>
  <c r="E132" i="4"/>
  <c r="G132" i="4"/>
  <c r="D203" i="4"/>
  <c r="E203" i="4"/>
  <c r="G203" i="4"/>
  <c r="B70" i="2"/>
  <c r="B69" i="2"/>
  <c r="B68" i="2"/>
  <c r="D218" i="4"/>
  <c r="E218" i="4"/>
  <c r="G218" i="4"/>
  <c r="E28" i="1"/>
  <c r="B48" i="2"/>
  <c r="D5" i="4"/>
  <c r="B67" i="2"/>
  <c r="B52" i="2"/>
  <c r="B51" i="2"/>
  <c r="B30" i="2"/>
  <c r="B32" i="2"/>
  <c r="B33" i="2"/>
  <c r="B29" i="2"/>
  <c r="B31" i="2"/>
  <c r="B13" i="2"/>
  <c r="B12" i="2"/>
  <c r="E13" i="2"/>
  <c r="E14" i="2"/>
  <c r="E33" i="2"/>
  <c r="N33" i="2"/>
  <c r="E52" i="2"/>
  <c r="N52" i="2"/>
  <c r="N48" i="2"/>
  <c r="E48" i="2"/>
  <c r="N68" i="2"/>
  <c r="E68" i="2"/>
  <c r="N49" i="2"/>
  <c r="E49" i="2"/>
  <c r="E71" i="2"/>
  <c r="N71" i="2"/>
  <c r="E51" i="2"/>
  <c r="N51" i="2"/>
  <c r="E10" i="2"/>
  <c r="E32" i="2"/>
  <c r="N32" i="2"/>
  <c r="N67" i="2"/>
  <c r="E67" i="2"/>
  <c r="N69" i="2"/>
  <c r="E69" i="2"/>
  <c r="N50" i="2"/>
  <c r="E50" i="2"/>
  <c r="E29" i="2"/>
  <c r="N29" i="2"/>
  <c r="E11" i="2"/>
  <c r="E12" i="2"/>
  <c r="E31" i="2"/>
  <c r="N31" i="2"/>
  <c r="E30" i="2"/>
  <c r="N30" i="2"/>
  <c r="E70" i="2"/>
  <c r="N70" i="2"/>
  <c r="A29" i="6"/>
  <c r="E73" i="2"/>
  <c r="N73" i="2"/>
  <c r="B30" i="1"/>
  <c r="N35" i="2"/>
  <c r="B28" i="1"/>
  <c r="N54" i="2"/>
  <c r="B29" i="1"/>
  <c r="E54" i="2"/>
  <c r="E35" i="2"/>
  <c r="E16" i="2"/>
  <c r="I16" i="2"/>
  <c r="I17" i="2"/>
  <c r="J16" i="2"/>
  <c r="J17" i="2"/>
  <c r="H16" i="2"/>
  <c r="E117" i="2"/>
  <c r="B6" i="1"/>
  <c r="H17" i="2"/>
  <c r="P8" i="2"/>
  <c r="P12" i="2"/>
  <c r="E27" i="1"/>
  <c r="E43" i="1"/>
  <c r="M14" i="2"/>
  <c r="N14" i="2"/>
  <c r="M13" i="2"/>
  <c r="N13" i="2"/>
  <c r="M12" i="2"/>
  <c r="N12" i="2"/>
  <c r="M11" i="2"/>
  <c r="N11" i="2"/>
  <c r="M10" i="2"/>
  <c r="N10" i="2"/>
  <c r="N16" i="2"/>
  <c r="M16" i="2"/>
  <c r="C27" i="1"/>
  <c r="C43" i="1"/>
  <c r="B27" i="1"/>
  <c r="E36" i="4"/>
  <c r="G36" i="4"/>
  <c r="E35" i="4"/>
  <c r="G35" i="4"/>
  <c r="E34" i="4"/>
  <c r="G34" i="4"/>
  <c r="E33" i="4"/>
  <c r="G33" i="4"/>
  <c r="E64" i="4"/>
  <c r="G64" i="4"/>
  <c r="E63" i="4"/>
  <c r="G63" i="4"/>
  <c r="E62" i="4"/>
  <c r="G62" i="4"/>
  <c r="E61" i="4"/>
  <c r="G61" i="4"/>
  <c r="E49" i="4"/>
  <c r="G49" i="4"/>
  <c r="E48" i="4"/>
  <c r="G48" i="4"/>
  <c r="E47" i="4"/>
  <c r="G47" i="4"/>
  <c r="E80" i="4"/>
  <c r="G80" i="4"/>
  <c r="E79" i="4"/>
  <c r="G79" i="4"/>
  <c r="E78" i="4"/>
  <c r="G78" i="4"/>
  <c r="E77" i="4"/>
  <c r="E65" i="4"/>
  <c r="G65" i="4"/>
  <c r="E37" i="4"/>
  <c r="G37" i="4"/>
  <c r="E23" i="4"/>
  <c r="G23" i="4"/>
  <c r="E22" i="4"/>
  <c r="G22" i="4"/>
  <c r="E21" i="4"/>
  <c r="G21" i="4"/>
  <c r="E20" i="4"/>
  <c r="G20" i="4"/>
  <c r="E19" i="4"/>
  <c r="G19" i="4"/>
  <c r="E18" i="4"/>
  <c r="G18" i="4"/>
  <c r="E17" i="4"/>
  <c r="G17" i="4"/>
  <c r="E8" i="4"/>
  <c r="G8" i="4"/>
  <c r="E7" i="4"/>
  <c r="G7" i="4"/>
  <c r="E6" i="4"/>
  <c r="G6" i="4"/>
  <c r="G77" i="4"/>
  <c r="E5" i="4"/>
  <c r="E471" i="4"/>
  <c r="B10" i="1"/>
  <c r="B21" i="1"/>
  <c r="G5" i="4"/>
  <c r="F471" i="4"/>
  <c r="E10" i="1"/>
  <c r="E21" i="1"/>
  <c r="M5" i="1"/>
  <c r="M6" i="1"/>
  <c r="I6" i="1"/>
  <c r="I5" i="1"/>
  <c r="N5" i="1"/>
  <c r="J5" i="1"/>
  <c r="H13" i="1"/>
</calcChain>
</file>

<file path=xl/sharedStrings.xml><?xml version="1.0" encoding="utf-8"?>
<sst xmlns="http://schemas.openxmlformats.org/spreadsheetml/2006/main" count="1023" uniqueCount="154">
  <si>
    <t>Week of Review for Nonprogram Food Analysis</t>
  </si>
  <si>
    <t>Milk</t>
  </si>
  <si>
    <t>Monday</t>
  </si>
  <si>
    <t>Tuesday</t>
  </si>
  <si>
    <t>Friday</t>
  </si>
  <si>
    <t>Meal Cost</t>
  </si>
  <si>
    <t>Wednesday</t>
  </si>
  <si>
    <t>Thursday</t>
  </si>
  <si>
    <t>Total Cost of Food for Day</t>
  </si>
  <si>
    <t>Total Nonprogram Food cost</t>
  </si>
  <si>
    <t>Step 1</t>
  </si>
  <si>
    <t>Step 2</t>
  </si>
  <si>
    <t>Step 3</t>
  </si>
  <si>
    <t>Step 4</t>
  </si>
  <si>
    <t>Total Adult meals served</t>
  </si>
  <si>
    <t>Total Reduced Meals  Served</t>
  </si>
  <si>
    <t>MONDAY</t>
  </si>
  <si>
    <t xml:space="preserve">Specify Menu-Type &amp; Age-Grade Group: </t>
  </si>
  <si>
    <t>Menu Type / Age-Grade Group</t>
  </si>
  <si>
    <t>Total Student Paid Meals Served at (enter price below)</t>
  </si>
  <si>
    <t>Total Paid Student Meals Served at (enter price below)</t>
  </si>
  <si>
    <t>Total Reimbusable Meals Served per Day</t>
  </si>
  <si>
    <t>Adult Meal Cost and Revenue Section</t>
  </si>
  <si>
    <t xml:space="preserve">Weekly Totals: </t>
  </si>
  <si>
    <t>Student Meal Cost and Revenue Section</t>
  </si>
  <si>
    <t>Total Cost of Food for Reimbursable Meals per Day</t>
  </si>
  <si>
    <t>Weekly Student Meal Revenue per Category</t>
  </si>
  <si>
    <t>Total Adult Meal Revenue</t>
  </si>
  <si>
    <t>Total Free Meals Served</t>
  </si>
  <si>
    <t>Price Charged for Adult Meals:</t>
  </si>
  <si>
    <t>Paid</t>
  </si>
  <si>
    <t>Reduced</t>
  </si>
  <si>
    <t>Free</t>
  </si>
  <si>
    <t>Reimbursment Rate Received per Meal</t>
  </si>
  <si>
    <t xml:space="preserve">Average Cost of Milk Calculator: </t>
  </si>
  <si>
    <t xml:space="preserve">Types of Milk Served: </t>
  </si>
  <si>
    <t>Cost per unit:</t>
  </si>
  <si>
    <t>Average Milk Cost:</t>
  </si>
  <si>
    <t>Item &amp; Portion Size</t>
  </si>
  <si>
    <t>Number of Servings Per Purchase Unit</t>
  </si>
  <si>
    <t>Cost per Purchase Unit</t>
  </si>
  <si>
    <t>Cost per Portion</t>
  </si>
  <si>
    <t>Number of Servings 
Per Purchase Unit</t>
  </si>
  <si>
    <t xml:space="preserve">Enter Entrees Here: </t>
  </si>
  <si>
    <t>Enter Side Items Here:</t>
  </si>
  <si>
    <t>Total Cost per Meal</t>
  </si>
  <si>
    <t>Menu Costing Worksheet</t>
  </si>
  <si>
    <t xml:space="preserve">Sponsor Name: </t>
  </si>
  <si>
    <t>Number of Servings Sold A La Carte</t>
  </si>
  <si>
    <t>Cost Per Portion</t>
  </si>
  <si>
    <t>Price Charged per Serving</t>
  </si>
  <si>
    <t>Total Revenue per Item</t>
  </si>
  <si>
    <t>Item &amp; Portion</t>
  </si>
  <si>
    <t xml:space="preserve">Other Items Sold A La Carte: </t>
  </si>
  <si>
    <t>A La Carte Costing and Revenue Sheet</t>
  </si>
  <si>
    <t>Extra Milk and/or Snack Milk</t>
  </si>
  <si>
    <t xml:space="preserve">Menu Entree and Side Items Sold A La Carte: </t>
  </si>
  <si>
    <t>Adult  Meals</t>
  </si>
  <si>
    <t xml:space="preserve">Entrée/Side Items </t>
  </si>
  <si>
    <t>Number Items Sold</t>
  </si>
  <si>
    <t>Board Meetings</t>
  </si>
  <si>
    <t xml:space="preserve">Totals: </t>
  </si>
  <si>
    <t>Summary of Reimbursable Meal Costs and Revenue:</t>
  </si>
  <si>
    <t xml:space="preserve">Menu-Type/Age-Grade Group: </t>
  </si>
  <si>
    <t>Total Student Meals Served</t>
  </si>
  <si>
    <t>Total Weekly Revenue per Menu Type</t>
  </si>
  <si>
    <t>Weekly Meal Cost per Menu Type:</t>
  </si>
  <si>
    <t xml:space="preserve">Assessing Compliance with Nonprogram Revenue Requirement: </t>
  </si>
  <si>
    <t xml:space="preserve">Revenue Ratio: </t>
  </si>
  <si>
    <t xml:space="preserve">Food Cost Ratio: </t>
  </si>
  <si>
    <t>Percent of Revenue from Nonprogram Foods</t>
  </si>
  <si>
    <t>Percent of Food Cost from Nonprogram Foods</t>
  </si>
  <si>
    <t>Is the Sponsor compliant with the Nonprogram Revenue Requirement?</t>
  </si>
  <si>
    <r>
      <rPr>
        <b/>
        <u/>
        <sz val="11"/>
        <color theme="1"/>
        <rFont val="Calibri"/>
        <family val="2"/>
        <scheme val="minor"/>
      </rPr>
      <t>Notes from SP 20-2016:</t>
    </r>
    <r>
      <rPr>
        <b/>
        <sz val="11"/>
        <color theme="1"/>
        <rFont val="Calibri"/>
        <family val="2"/>
        <scheme val="minor"/>
      </rPr>
      <t xml:space="preserve">
</t>
    </r>
    <r>
      <rPr>
        <sz val="11"/>
        <color theme="1"/>
        <rFont val="Calibri"/>
        <family val="2"/>
        <scheme val="minor"/>
      </rPr>
      <t xml:space="preserve">*If the revenue ratio is greater than or equal to the food cost ratio, the Sponsor is properly pricing nonprogram foods and no further action is required. 
**If the revenue ratio is less than the food cost ratio, the Sponsor has priced nonprogram foods too low and must increase nonprogram food prices until the revenue ratio is equal to or greater than the food cost ratio or contribute non-federal funds to the nonprofit school food service account to address the revenue shortfall. </t>
    </r>
  </si>
  <si>
    <t>Comments/Notes:</t>
  </si>
  <si>
    <t>Weekly Totals:</t>
  </si>
  <si>
    <t>Meal Cost and Revenue Calculation Sheet</t>
  </si>
  <si>
    <t xml:space="preserve">Total Weekly Income Received for Reimbursable Meals from this menu type: </t>
  </si>
  <si>
    <t xml:space="preserve">Week Selected for Review: </t>
  </si>
  <si>
    <t xml:space="preserve">Sponsor: </t>
  </si>
  <si>
    <t>Summary of Nonprogram Costs and Revenue:</t>
  </si>
  <si>
    <t xml:space="preserve">Nonprogram Food Sources: </t>
  </si>
  <si>
    <t>Food Cost of 
Nonprogram Foods</t>
  </si>
  <si>
    <t>Revenue from 
Nonprogram Foods</t>
  </si>
  <si>
    <t>Total Nonprogram Food Revenue</t>
  </si>
  <si>
    <t>Total Revenue 
(Program and  Nonprogram Food Revenue)</t>
  </si>
  <si>
    <t>Total Nonprogram Food Costs</t>
  </si>
  <si>
    <t>Total Food Cost 
(Program and Nonprogram Food Revenue)</t>
  </si>
  <si>
    <t>PTA/PTO or Concessions</t>
  </si>
  <si>
    <t xml:space="preserve">Weekly Total of  Adult Meal Food Cost and Revenue for all Menus Types: </t>
  </si>
  <si>
    <t>Food Cost</t>
  </si>
  <si>
    <t>Revenue</t>
  </si>
  <si>
    <t>Purchase Unit</t>
  </si>
  <si>
    <t>Ingredient(s):</t>
  </si>
  <si>
    <t>Amount per Purchase Unit</t>
  </si>
  <si>
    <t xml:space="preserve">Recipe Yield: </t>
  </si>
  <si>
    <t xml:space="preserve">Cost per Serving: </t>
  </si>
  <si>
    <t>Cost per Recipe</t>
  </si>
  <si>
    <t>Total Cost per Recipe:</t>
  </si>
  <si>
    <t>Recipe Costing Calculator</t>
  </si>
  <si>
    <t>Purchase Unit Cost</t>
  </si>
  <si>
    <r>
      <t xml:space="preserve">Amount of Ingredient per Recipe 
</t>
    </r>
    <r>
      <rPr>
        <sz val="9"/>
        <color theme="1"/>
        <rFont val="Calibri"/>
        <family val="2"/>
        <scheme val="minor"/>
      </rPr>
      <t>(Amount in the same purchase unit listed must be used)</t>
    </r>
  </si>
  <si>
    <t>Fruit and Vegetable Bar Costing Calculator</t>
  </si>
  <si>
    <r>
      <t xml:space="preserve">The </t>
    </r>
    <r>
      <rPr>
        <b/>
        <u/>
        <sz val="11"/>
        <color theme="1"/>
        <rFont val="Calibri"/>
        <family val="2"/>
        <scheme val="minor"/>
      </rPr>
      <t>Nonprogram Revenue Compliance</t>
    </r>
    <r>
      <rPr>
        <sz val="11"/>
        <color theme="1"/>
        <rFont val="Calibri"/>
        <family val="2"/>
        <scheme val="minor"/>
      </rPr>
      <t xml:space="preserve"> tab will pull information from the </t>
    </r>
    <r>
      <rPr>
        <b/>
        <u/>
        <sz val="11"/>
        <color theme="1"/>
        <rFont val="Calibri"/>
        <family val="2"/>
        <scheme val="minor"/>
      </rPr>
      <t xml:space="preserve">Meal Cost and Revenue Sheet </t>
    </r>
    <r>
      <rPr>
        <sz val="11"/>
        <color theme="1"/>
        <rFont val="Calibri"/>
        <family val="2"/>
        <scheme val="minor"/>
      </rPr>
      <t xml:space="preserve"> tab and the </t>
    </r>
    <r>
      <rPr>
        <b/>
        <u/>
        <sz val="11"/>
        <color theme="1"/>
        <rFont val="Calibri"/>
        <family val="2"/>
        <scheme val="minor"/>
      </rPr>
      <t>A La Carte Cost and Revenue</t>
    </r>
    <r>
      <rPr>
        <sz val="11"/>
        <color theme="1"/>
        <rFont val="Calibri"/>
        <family val="2"/>
        <scheme val="minor"/>
      </rPr>
      <t xml:space="preserve"> tab.  
1.  Enter any additional Non-Program Food Cost/Revenue figures in the appropriate section.  
2.  Enter any additional Program Food Cost/Revenue figures in the appropriate section.  </t>
    </r>
  </si>
  <si>
    <r>
      <t xml:space="preserve">After all information is entered, the </t>
    </r>
    <r>
      <rPr>
        <b/>
        <u/>
        <sz val="11"/>
        <color theme="1"/>
        <rFont val="Calibri"/>
        <family val="2"/>
        <scheme val="minor"/>
      </rPr>
      <t>Nonprogram Revenue Compliance</t>
    </r>
    <r>
      <rPr>
        <sz val="11"/>
        <color theme="1"/>
        <rFont val="Calibri"/>
        <family val="2"/>
        <scheme val="minor"/>
      </rPr>
      <t xml:space="preserve"> has a calculation that will indicate whether you are compliant with nonprogram food revenue or if you need to increase prices. (Indicated by the box that will say “Yes” or “No”)</t>
    </r>
  </si>
  <si>
    <t>Step 5</t>
  </si>
  <si>
    <t>Recipe Name:</t>
  </si>
  <si>
    <r>
      <t xml:space="preserve">The </t>
    </r>
    <r>
      <rPr>
        <b/>
        <u/>
        <sz val="11"/>
        <color theme="1"/>
        <rFont val="Calibri"/>
        <family val="2"/>
        <scheme val="minor"/>
      </rPr>
      <t>Meal Cost &amp; Revenue Sheet</t>
    </r>
    <r>
      <rPr>
        <sz val="11"/>
        <color theme="1"/>
        <rFont val="Calibri"/>
        <family val="2"/>
        <scheme val="minor"/>
      </rPr>
      <t xml:space="preserve"> tab auto-populates the daily meal cost calculated from the </t>
    </r>
    <r>
      <rPr>
        <b/>
        <u/>
        <sz val="11"/>
        <color theme="1"/>
        <rFont val="Calibri"/>
        <family val="2"/>
        <scheme val="minor"/>
      </rPr>
      <t>Menu Costing</t>
    </r>
    <r>
      <rPr>
        <sz val="11"/>
        <color theme="1"/>
        <rFont val="Calibri"/>
        <family val="2"/>
        <scheme val="minor"/>
      </rPr>
      <t xml:space="preserve"> tab for each menu type and age-grade group.  Please enter the following information in the appropriate fields </t>
    </r>
    <r>
      <rPr>
        <u/>
        <sz val="11"/>
        <color theme="1"/>
        <rFont val="Calibri"/>
        <family val="2"/>
        <scheme val="minor"/>
      </rPr>
      <t>for each menu type</t>
    </r>
    <r>
      <rPr>
        <sz val="11"/>
        <color theme="1"/>
        <rFont val="Calibri"/>
        <family val="2"/>
        <scheme val="minor"/>
      </rPr>
      <t>: 
1. Price charged per adult meal. 
2.  Total adult meals served per day.
3.  Reimbursement rates received based on menu type. 
4.  Student paid meal prices based on menu type and number of price points. 
5.  Student reduced meal price based on menu type.
6. Number of paid, reduced and free student meals served per day for each menu type.</t>
    </r>
  </si>
  <si>
    <r>
      <t xml:space="preserve">Next, go to the </t>
    </r>
    <r>
      <rPr>
        <b/>
        <u/>
        <sz val="11"/>
        <color theme="1"/>
        <rFont val="Calibri"/>
        <family val="2"/>
        <scheme val="minor"/>
      </rPr>
      <t>A La Carte Cost and Revenue</t>
    </r>
    <r>
      <rPr>
        <b/>
        <sz val="11"/>
        <color theme="1"/>
        <rFont val="Calibri"/>
        <family val="2"/>
        <scheme val="minor"/>
      </rPr>
      <t xml:space="preserve"> </t>
    </r>
    <r>
      <rPr>
        <sz val="11"/>
        <color theme="1"/>
        <rFont val="Calibri"/>
        <family val="2"/>
        <scheme val="minor"/>
      </rPr>
      <t>tab and follow these steps: 
1.  The "</t>
    </r>
    <r>
      <rPr>
        <i/>
        <sz val="11"/>
        <color theme="1"/>
        <rFont val="Calibri"/>
        <family val="2"/>
        <scheme val="minor"/>
      </rPr>
      <t>Menu Items and Side Items Sold A La Carte</t>
    </r>
    <r>
      <rPr>
        <sz val="11"/>
        <color theme="1"/>
        <rFont val="Calibri"/>
        <family val="2"/>
        <scheme val="minor"/>
      </rPr>
      <t>" section will auto-populate the menu items and costs that were entered and calculated on the "Menu Costing" tab.  
2.  If any of these items were sold a la carte, enter the number of items sold and the price charged per serving in the appropriate columns. 
**NOTE: The days of the week are to use as a reference to find the menu item that was sold a la carte.  For example, if hamburgers were part of the reimbursable meal on Tuesday and sold a la carte on Tuesday and Wednesday, record the total number of hamburgers sold a la carte on Tuesday and Wednesday.
The cells that are blank indicate there were no menu items entered on the</t>
    </r>
    <r>
      <rPr>
        <b/>
        <u/>
        <sz val="11"/>
        <color theme="1"/>
        <rFont val="Calibri"/>
        <family val="2"/>
        <scheme val="minor"/>
      </rPr>
      <t xml:space="preserve"> Menu Costing</t>
    </r>
    <r>
      <rPr>
        <sz val="11"/>
        <color theme="1"/>
        <rFont val="Calibri"/>
        <family val="2"/>
        <scheme val="minor"/>
      </rPr>
      <t xml:space="preserve"> tab.  
3.  In the "</t>
    </r>
    <r>
      <rPr>
        <i/>
        <sz val="11"/>
        <color theme="1"/>
        <rFont val="Calibri"/>
        <family val="2"/>
        <scheme val="minor"/>
      </rPr>
      <t>Other Items Sold A La Carte</t>
    </r>
    <r>
      <rPr>
        <sz val="11"/>
        <color theme="1"/>
        <rFont val="Calibri"/>
        <family val="2"/>
        <scheme val="minor"/>
      </rPr>
      <t>" section, enter the number of extra and/or snack milks sold and the price charged per serving. The milk and cost per portion fields auto-populate based on the information entered on the</t>
    </r>
    <r>
      <rPr>
        <b/>
        <u/>
        <sz val="11"/>
        <color theme="1"/>
        <rFont val="Calibri"/>
        <family val="2"/>
        <scheme val="minor"/>
      </rPr>
      <t xml:space="preserve"> Menu Costing</t>
    </r>
    <r>
      <rPr>
        <sz val="11"/>
        <color theme="1"/>
        <rFont val="Calibri"/>
        <family val="2"/>
        <scheme val="minor"/>
      </rPr>
      <t xml:space="preserve"> tab. 
4.  Enter any additional food and/or beverage items sold a la carte, the number of servings sold,  the cost per serving and the price charged per serving. </t>
    </r>
  </si>
  <si>
    <r>
      <t xml:space="preserve">The </t>
    </r>
    <r>
      <rPr>
        <b/>
        <u/>
        <sz val="11"/>
        <color theme="1"/>
        <rFont val="Calibri"/>
        <family val="2"/>
        <scheme val="minor"/>
      </rPr>
      <t>Recipe Costing Calculator</t>
    </r>
    <r>
      <rPr>
        <sz val="11"/>
        <color theme="1"/>
        <rFont val="Calibri"/>
        <family val="2"/>
        <scheme val="minor"/>
      </rPr>
      <t xml:space="preserve"> tab may be used to determine the cost per recipe or the cost per portion.  It can also be used to determine the cost per recipe or portion of a Fruit/Vegetable bar.  
Follow the steps below to use the "</t>
    </r>
    <r>
      <rPr>
        <i/>
        <sz val="11"/>
        <color theme="1"/>
        <rFont val="Calibri"/>
        <family val="2"/>
        <scheme val="minor"/>
      </rPr>
      <t>Recipe Costing Calculator</t>
    </r>
    <r>
      <rPr>
        <sz val="11"/>
        <color theme="1"/>
        <rFont val="Calibri"/>
        <family val="2"/>
        <scheme val="minor"/>
      </rPr>
      <t>" or "</t>
    </r>
    <r>
      <rPr>
        <i/>
        <sz val="11"/>
        <color theme="1"/>
        <rFont val="Calibri"/>
        <family val="2"/>
        <scheme val="minor"/>
      </rPr>
      <t>Fruit and Vegetable Bar Costing Calculator:</t>
    </r>
    <r>
      <rPr>
        <sz val="11"/>
        <color theme="1"/>
        <rFont val="Calibri"/>
        <family val="2"/>
        <scheme val="minor"/>
      </rPr>
      <t>" 
1.  Enter the recipe name and yield, in the appropriate fields. 
2.  Enter the major recipe ingredients, amount per purchase unit, the purchase unit, and purchase unit cost. 
3.  Enter the amount of ingredient used per recipe.  The amount must be entered using the same purchase unit listed.  
For example: 50# Whole White Wheat Flour is listed for the purchase unit.  The amount of ingredient used per recipe must be listed as "x" pounds to appropriately calculate the cost. 
4.  Transfer the "</t>
    </r>
    <r>
      <rPr>
        <i/>
        <sz val="11"/>
        <color theme="1"/>
        <rFont val="Calibri"/>
        <family val="2"/>
        <scheme val="minor"/>
      </rPr>
      <t>Total Cost per Recipe</t>
    </r>
    <r>
      <rPr>
        <sz val="11"/>
        <color theme="1"/>
        <rFont val="Calibri"/>
        <family val="2"/>
        <scheme val="minor"/>
      </rPr>
      <t xml:space="preserve">" amount to the </t>
    </r>
    <r>
      <rPr>
        <b/>
        <u/>
        <sz val="11"/>
        <color theme="1"/>
        <rFont val="Calibri"/>
        <family val="2"/>
        <scheme val="minor"/>
      </rPr>
      <t xml:space="preserve">Menu Costing </t>
    </r>
    <r>
      <rPr>
        <sz val="11"/>
        <color theme="1"/>
        <rFont val="Calibri"/>
        <family val="2"/>
        <scheme val="minor"/>
      </rPr>
      <t>tab and enter under the "</t>
    </r>
    <r>
      <rPr>
        <i/>
        <sz val="11"/>
        <color theme="1"/>
        <rFont val="Calibri"/>
        <family val="2"/>
        <scheme val="minor"/>
      </rPr>
      <t>Cost per Purchase Unit</t>
    </r>
    <r>
      <rPr>
        <sz val="11"/>
        <color theme="1"/>
        <rFont val="Calibri"/>
        <family val="2"/>
        <scheme val="minor"/>
      </rPr>
      <t>" for the appropriate menu item.  Enter the "</t>
    </r>
    <r>
      <rPr>
        <i/>
        <sz val="11"/>
        <color theme="1"/>
        <rFont val="Calibri"/>
        <family val="2"/>
        <scheme val="minor"/>
      </rPr>
      <t>Recipe Yield"</t>
    </r>
    <r>
      <rPr>
        <sz val="11"/>
        <color theme="1"/>
        <rFont val="Calibri"/>
        <family val="2"/>
        <scheme val="minor"/>
      </rPr>
      <t xml:space="preserve"> in the "</t>
    </r>
    <r>
      <rPr>
        <i/>
        <sz val="11"/>
        <color theme="1"/>
        <rFont val="Calibri"/>
        <family val="2"/>
        <scheme val="minor"/>
      </rPr>
      <t>Number of Servings per Purchase Unit.</t>
    </r>
    <r>
      <rPr>
        <sz val="11"/>
        <color theme="1"/>
        <rFont val="Calibri"/>
        <family val="2"/>
        <scheme val="minor"/>
      </rPr>
      <t>"
OR 
Transfer the "</t>
    </r>
    <r>
      <rPr>
        <i/>
        <sz val="11"/>
        <color theme="1"/>
        <rFont val="Calibri"/>
        <family val="2"/>
        <scheme val="minor"/>
      </rPr>
      <t>Cost per Serving</t>
    </r>
    <r>
      <rPr>
        <sz val="11"/>
        <color theme="1"/>
        <rFont val="Calibri"/>
        <family val="2"/>
        <scheme val="minor"/>
      </rPr>
      <t xml:space="preserve">" amount to the </t>
    </r>
    <r>
      <rPr>
        <b/>
        <u/>
        <sz val="11"/>
        <color theme="1"/>
        <rFont val="Calibri"/>
        <family val="2"/>
        <scheme val="minor"/>
      </rPr>
      <t>Menu Costing</t>
    </r>
    <r>
      <rPr>
        <sz val="11"/>
        <color theme="1"/>
        <rFont val="Calibri"/>
        <family val="2"/>
        <scheme val="minor"/>
      </rPr>
      <t xml:space="preserve"> tab and enter under the "</t>
    </r>
    <r>
      <rPr>
        <i/>
        <sz val="11"/>
        <color theme="1"/>
        <rFont val="Calibri"/>
        <family val="2"/>
        <scheme val="minor"/>
      </rPr>
      <t>Cost per Purchase Unit</t>
    </r>
    <r>
      <rPr>
        <sz val="11"/>
        <color theme="1"/>
        <rFont val="Calibri"/>
        <family val="2"/>
        <scheme val="minor"/>
      </rPr>
      <t>" for the appropriate menu item.  Enter "1" for the  "</t>
    </r>
    <r>
      <rPr>
        <i/>
        <sz val="11"/>
        <color theme="1"/>
        <rFont val="Calibri"/>
        <family val="2"/>
        <scheme val="minor"/>
      </rPr>
      <t>Number of Servings per Purchase Unit.</t>
    </r>
    <r>
      <rPr>
        <sz val="11"/>
        <color theme="1"/>
        <rFont val="Calibri"/>
        <family val="2"/>
        <scheme val="minor"/>
      </rPr>
      <t xml:space="preserve">"
</t>
    </r>
  </si>
  <si>
    <r>
      <rPr>
        <sz val="11"/>
        <rFont val="Calibri"/>
        <family val="2"/>
        <scheme val="minor"/>
      </rPr>
      <t xml:space="preserve">To calculate compliance with the nonprogram food revenue requirement, choose a week which represents typical food service operations to be able to calculate whether you are pricing nonprogram foods (adult meals, a la carte, vending, sponsor to sponsor contracts, etc.) appropriately. </t>
    </r>
    <r>
      <rPr>
        <sz val="11"/>
        <color theme="1"/>
        <rFont val="Calibri"/>
        <family val="2"/>
        <scheme val="minor"/>
      </rPr>
      <t>This sheet works by having you</t>
    </r>
    <r>
      <rPr>
        <sz val="11"/>
        <rFont val="Calibri"/>
        <family val="2"/>
        <scheme val="minor"/>
      </rPr>
      <t xml:space="preserve"> </t>
    </r>
    <r>
      <rPr>
        <u/>
        <sz val="11"/>
        <rFont val="Calibri"/>
        <family val="2"/>
        <scheme val="minor"/>
      </rPr>
      <t xml:space="preserve">enter information only into areas highlighted in green or light red.  </t>
    </r>
  </si>
  <si>
    <t>Sponsor to Sponsor Contract(s)</t>
  </si>
  <si>
    <t>Other A La Carte Items</t>
  </si>
  <si>
    <t>Adult Meals</t>
  </si>
  <si>
    <r>
      <t xml:space="preserve">Go into the </t>
    </r>
    <r>
      <rPr>
        <b/>
        <u/>
        <sz val="11"/>
        <rFont val="Calibri"/>
        <family val="2"/>
        <scheme val="minor"/>
      </rPr>
      <t>Menu Costing</t>
    </r>
    <r>
      <rPr>
        <sz val="11"/>
        <rFont val="Calibri"/>
        <family val="2"/>
        <scheme val="minor"/>
      </rPr>
      <t xml:space="preserve"> tab and follow these steps: 
1.  Complete the "</t>
    </r>
    <r>
      <rPr>
        <i/>
        <sz val="11"/>
        <rFont val="Calibri"/>
        <family val="2"/>
        <scheme val="minor"/>
      </rPr>
      <t>Average Milk Price Calculator.</t>
    </r>
    <r>
      <rPr>
        <sz val="11"/>
        <rFont val="Calibri"/>
        <family val="2"/>
        <scheme val="minor"/>
      </rPr>
      <t xml:space="preserve">"  
2.  Complete a menu section for each type of menu and age-grade group(s) served within the sponsor.  Enter the menu type  and age/grade group in the heading of each menu table.  
3.  Enter the menu items offered on the menu for each day of the week.  Entrees must be listed in the light red boxes and side items and condiments must be listed in the green boxes for each day. 
4.  Record prices and servings per purchase unit  from invoices so the cost per portion and total cost per meal each day can be calculated.  Save this information as documentation to be validated by KSDE during a review.
**NOTE:  You can use the </t>
    </r>
    <r>
      <rPr>
        <b/>
        <u/>
        <sz val="11"/>
        <rFont val="Calibri"/>
        <family val="2"/>
        <scheme val="minor"/>
      </rPr>
      <t>Recipe Costing Calculator</t>
    </r>
    <r>
      <rPr>
        <b/>
        <sz val="11"/>
        <rFont val="Calibri"/>
        <family val="2"/>
        <scheme val="minor"/>
      </rPr>
      <t xml:space="preserve"> </t>
    </r>
    <r>
      <rPr>
        <sz val="11"/>
        <rFont val="Calibri"/>
        <family val="2"/>
        <scheme val="minor"/>
      </rPr>
      <t xml:space="preserve">tab to determine the cost per recipe and/or cost per portion on scratch items. See instructions under Step 5 below. 
5.  Repeat steps 2 -4 for each menu type and age-grade group served for the sponsor. If more than 6 menu types are offered, you will need to complete additional workbook(s) to list the additional menus. </t>
    </r>
  </si>
  <si>
    <t>Alternate Meals Provided</t>
  </si>
  <si>
    <t>Alt. Meal  Total Non-Program Food Cost:</t>
  </si>
  <si>
    <t>Alt. Meal Total Non-Program Revenue:</t>
  </si>
  <si>
    <t>If a student exceeds your district's meal charge policy, are they provided an alternate meal?</t>
  </si>
  <si>
    <t xml:space="preserve">Total # of Alternate Meals provided this week: </t>
  </si>
  <si>
    <t>Enter the Price Charged per Alternate Meal
If alternate meals are provided for free, enter 0</t>
  </si>
  <si>
    <t>Is the Household charged for the Alternate Meal Provided? (Yes/No)</t>
  </si>
  <si>
    <t>Alternate Meals Section</t>
  </si>
  <si>
    <t xml:space="preserve">Non-Reimbursable Meals Section: </t>
  </si>
  <si>
    <t>Menu Totals:</t>
  </si>
  <si>
    <t>Menu Totals</t>
  </si>
  <si>
    <t xml:space="preserve">Non-Reimbursable Meal Totals: </t>
  </si>
  <si>
    <t>Total Food Cost per Day</t>
  </si>
  <si>
    <t>Total Revenue per Day</t>
  </si>
  <si>
    <t>Total Nonprogram Meal Food Cost</t>
  </si>
  <si>
    <t>Total Nonprogram Meal Revenue</t>
  </si>
  <si>
    <t>Non-Reimbursable Meals</t>
  </si>
  <si>
    <t>Total # of Nonprogram Meals</t>
  </si>
  <si>
    <r>
      <rPr>
        <i/>
        <sz val="11"/>
        <color theme="1"/>
        <rFont val="Calibri"/>
        <family val="2"/>
        <scheme val="minor"/>
      </rPr>
      <t xml:space="preserve">Example: </t>
    </r>
    <r>
      <rPr>
        <sz val="11"/>
        <color theme="1"/>
        <rFont val="Calibri"/>
        <family val="2"/>
        <scheme val="minor"/>
      </rPr>
      <t xml:space="preserve"> A sponsor would need to complete 4 menu sections on the </t>
    </r>
    <r>
      <rPr>
        <b/>
        <u/>
        <sz val="11"/>
        <color theme="1"/>
        <rFont val="Calibri"/>
        <family val="2"/>
        <scheme val="minor"/>
      </rPr>
      <t>Menu Costing</t>
    </r>
    <r>
      <rPr>
        <sz val="11"/>
        <color theme="1"/>
        <rFont val="Calibri"/>
        <family val="2"/>
        <scheme val="minor"/>
      </rPr>
      <t xml:space="preserve"> tab for each of the following menus offered:
- K-12 breakfast menu
- K-8 lunch menu
- 9-12 lunch menu
- Grab and Go breakfast menu</t>
    </r>
  </si>
  <si>
    <t>Do you provide any non-reimbursable meals to students/staff outside the Child Nutrition Programs? 
Examples: 
- Morning snacks provided to students (parents pay a snack fee)
-RCCI providing supper meals</t>
  </si>
  <si>
    <t>ASP &amp; At-Risk Program Menu Costing Worksheet</t>
  </si>
  <si>
    <t>Enter Menu Items Here:</t>
  </si>
  <si>
    <t>Total Paid Student Meals Served</t>
  </si>
  <si>
    <t xml:space="preserve"> Individual Eligibility 
Afterschool Snack Program Only</t>
  </si>
  <si>
    <t xml:space="preserve">If Pricing Afterschool Snack Program, 
Enter Prices Charged: </t>
  </si>
  <si>
    <t xml:space="preserve">Meal Cost: </t>
  </si>
  <si>
    <t xml:space="preserve">Weekly Total of Adult ASP/At-Risk Meal 
Food Cost and Revenue for all Menus Types: </t>
  </si>
  <si>
    <r>
      <rPr>
        <b/>
        <u/>
        <sz val="11"/>
        <color theme="1"/>
        <rFont val="Calibri"/>
        <family val="2"/>
        <scheme val="minor"/>
      </rPr>
      <t xml:space="preserve">
Afterschool Snack Program OR CACFP At-Risk Meal Program: </t>
    </r>
    <r>
      <rPr>
        <sz val="11"/>
        <color theme="1"/>
        <rFont val="Calibri"/>
        <family val="2"/>
        <scheme val="minor"/>
      </rPr>
      <t xml:space="preserve">
If participating in the Afterschool Snack Program OR CACFP At-Risk Meal Program, complete the </t>
    </r>
    <r>
      <rPr>
        <b/>
        <sz val="11"/>
        <color theme="1"/>
        <rFont val="Calibri"/>
        <family val="2"/>
        <scheme val="minor"/>
      </rPr>
      <t>ASP &amp; At-Risk Menu Costing</t>
    </r>
    <r>
      <rPr>
        <sz val="11"/>
        <color theme="1"/>
        <rFont val="Calibri"/>
        <family val="2"/>
        <scheme val="minor"/>
      </rPr>
      <t xml:space="preserve"> tab.  This tab is located after the </t>
    </r>
    <r>
      <rPr>
        <b/>
        <sz val="11"/>
        <color theme="1"/>
        <rFont val="Calibri"/>
        <family val="2"/>
        <scheme val="minor"/>
      </rPr>
      <t xml:space="preserve">Recipe Costing Calculator </t>
    </r>
    <r>
      <rPr>
        <sz val="11"/>
        <color theme="1"/>
        <rFont val="Calibri"/>
        <family val="2"/>
        <scheme val="minor"/>
      </rPr>
      <t xml:space="preserve">tab.  
1.  Complete a menu section for each type of menu/program served within the sponsor.  Enter the menu type in the heading of each menu table.  
3.  Enter the menu items offered on the menu for each day of the week.  
4.  Record prices and servings per purchase unit  from invoices so the cost per portion and total cost per meal each day can be calculated.  Save this information as documentation to be validated by KSDE during a review.
5.  Repeat steps 1 -4 for each menu type served by the sponsor. 
Next, complete the </t>
    </r>
    <r>
      <rPr>
        <b/>
        <sz val="11"/>
        <color theme="1"/>
        <rFont val="Calibri"/>
        <family val="2"/>
        <scheme val="minor"/>
      </rPr>
      <t>ASP &amp; At-Risk Meal Cost &amp; Rev.</t>
    </r>
    <r>
      <rPr>
        <sz val="11"/>
        <color theme="1"/>
        <rFont val="Calibri"/>
        <family val="2"/>
        <scheme val="minor"/>
      </rPr>
      <t xml:space="preserve"> tab.  Please enter the following information in the appropriate fields for each menu type: 
1. Price charged per adult meal. 
2.  Total adult meals served per day.
3.  Reimbursement rates received based on menu type. 
4. Paid and Reduced Reimbursement rates only need to be entered if participating in the Afterschool Snack Program and the site qualifies based on Individual Eligibility.  Additionally, paid and reduced prices charged are only needed if the program is a pricing program. 
5. Number of paid, reduced and free student meals served per day for each menu type.</t>
    </r>
  </si>
  <si>
    <t>ASP &amp; At-Risk Meal Cost &amp; Revenue Calculation Sheet</t>
  </si>
  <si>
    <r>
      <rPr>
        <sz val="11"/>
        <color theme="1"/>
        <rFont val="Calibri"/>
        <family val="2"/>
        <scheme val="minor"/>
      </rPr>
      <t xml:space="preserve">Next, go to the </t>
    </r>
    <r>
      <rPr>
        <b/>
        <u/>
        <sz val="11"/>
        <color theme="1"/>
        <rFont val="Calibri"/>
        <family val="2"/>
        <scheme val="minor"/>
      </rPr>
      <t>Alternate &amp; NonReimb. Meals</t>
    </r>
    <r>
      <rPr>
        <sz val="11"/>
        <color theme="1"/>
        <rFont val="Calibri"/>
        <family val="2"/>
        <scheme val="minor"/>
      </rPr>
      <t xml:space="preserve"> tab.  
 Answer the questions regarding Alternate Meals and and non-reimbursable meals.  Based on the answers to both questions, the next step will appear in the colored field below the questions. 
If directed to complete the "</t>
    </r>
    <r>
      <rPr>
        <i/>
        <sz val="11"/>
        <color theme="1"/>
        <rFont val="Calibri"/>
        <family val="2"/>
        <scheme val="minor"/>
      </rPr>
      <t>Alternate Meal Section"</t>
    </r>
    <r>
      <rPr>
        <sz val="11"/>
        <color theme="1"/>
        <rFont val="Calibri"/>
        <family val="2"/>
        <scheme val="minor"/>
      </rPr>
      <t>enter the following information: 
1. Enter the menu items offered as part of the Alternate Meal.
2. Record prices and servings per purchase unit from invoices so the cost per portion and total cost per meal each day can be calculated.  Save this information as documentation to be validated by KSDE during a review. 
3.  Enter the total number of alternate meals provided during the week. 
4.  If the alternate meal is charged to the household OR a fund other than the food service fund, enter the price charged.  If the alternate meal is provided at no cost, enter $0.00.
If directed to complete the "</t>
    </r>
    <r>
      <rPr>
        <i/>
        <sz val="11"/>
        <color theme="1"/>
        <rFont val="Calibri"/>
        <family val="2"/>
        <scheme val="minor"/>
      </rPr>
      <t>Non-Reimbursable Meal Section"</t>
    </r>
    <r>
      <rPr>
        <sz val="11"/>
        <color theme="1"/>
        <rFont val="Calibri"/>
        <family val="2"/>
        <scheme val="minor"/>
      </rPr>
      <t xml:space="preserve"> enter the following information: 
1.  Complete a menu section for each type of non-reimbursable meal served within the sponsor.  Enter a description of the non-reimbursable meal in the heading of each menu table.  
3.  Enter the menu items offered on the menu for each day of the week.  Entrees must be listed in the light red boxes and side items and condiments must be listed in the green boxes for each day. 
4.  Record prices and servings per purchase unit  from invoices so the cost per portion and total cost per meal each day can be calculated.  The average cost of milk does not carry over to this tab.  If milk is part of the meal, enter the cost of milk.  Save this information as documentation to be validated by KSDE during a review.
5. Enter the number of meals served and the revenue received per non-reimbursable meal. 
**NOTE:  You can use the Recipe Costing Calculator tab to determine the cost per recipe and/or cost per portion on scratch items. See instructions under Step 5 below. </t>
    </r>
  </si>
  <si>
    <t>Number of Student Meals Served</t>
  </si>
  <si>
    <t>Revenue Received Per Student Meal</t>
  </si>
  <si>
    <t>Number of Adult Meals Served</t>
  </si>
  <si>
    <t>Revenue Received Per Adult Meal</t>
  </si>
  <si>
    <t>Saturday</t>
  </si>
  <si>
    <t>Sunday</t>
  </si>
  <si>
    <t xml:space="preserve">Saturday </t>
  </si>
  <si>
    <t>ASP &amp; At-Risk Meals</t>
  </si>
  <si>
    <t xml:space="preserve">Revised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</si>
</sst>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164" formatCode="&quot;$&quot;#,##0.00"/>
    <numFmt numFmtId="165" formatCode="0.000%"/>
    <numFmt numFmtId="166" formatCode="&quot;$&quot;#,##0.000"/>
  </numFmts>
  <fonts count="21" x14ac:knownFonts="1">
    <font>
      <sz val="11"/>
      <color theme="1"/>
      <name val="Calibri"/>
      <family val="2"/>
      <scheme val="minor"/>
    </font>
    <font>
      <b/>
      <sz val="11"/>
      <color theme="1"/>
      <name val="Calibri"/>
      <family val="2"/>
      <scheme val="minor"/>
    </font>
    <font>
      <b/>
      <u/>
      <sz val="11"/>
      <color theme="1"/>
      <name val="Calibri"/>
      <family val="2"/>
      <scheme val="minor"/>
    </font>
    <font>
      <sz val="11"/>
      <color rgb="FFFF0000"/>
      <name val="Calibri"/>
      <family val="2"/>
      <scheme val="minor"/>
    </font>
    <font>
      <b/>
      <sz val="11"/>
      <color rgb="FFFF0000"/>
      <name val="Calibri"/>
      <family val="2"/>
      <scheme val="minor"/>
    </font>
    <font>
      <sz val="11"/>
      <color theme="0"/>
      <name val="Calibri"/>
      <family val="2"/>
      <scheme val="minor"/>
    </font>
    <font>
      <b/>
      <sz val="11"/>
      <name val="Calibri"/>
      <family val="2"/>
      <scheme val="minor"/>
    </font>
    <font>
      <sz val="11"/>
      <name val="Calibri"/>
      <family val="2"/>
      <scheme val="minor"/>
    </font>
    <font>
      <b/>
      <sz val="16"/>
      <color rgb="FFFF0000"/>
      <name val="Calibri"/>
      <family val="2"/>
      <scheme val="minor"/>
    </font>
    <font>
      <b/>
      <sz val="16"/>
      <color theme="1"/>
      <name val="Calibri"/>
      <family val="2"/>
      <scheme val="minor"/>
    </font>
    <font>
      <b/>
      <sz val="24"/>
      <color theme="1"/>
      <name val="Calibri"/>
      <family val="2"/>
      <scheme val="minor"/>
    </font>
    <font>
      <sz val="11"/>
      <color theme="1"/>
      <name val="Calibri"/>
      <family val="2"/>
      <scheme val="minor"/>
    </font>
    <font>
      <b/>
      <sz val="16"/>
      <name val="Calibri"/>
      <family val="2"/>
      <scheme val="minor"/>
    </font>
    <font>
      <i/>
      <sz val="11"/>
      <color theme="1"/>
      <name val="Calibri"/>
      <family val="2"/>
      <scheme val="minor"/>
    </font>
    <font>
      <sz val="9"/>
      <color theme="1"/>
      <name val="Calibri"/>
      <family val="2"/>
      <scheme val="minor"/>
    </font>
    <font>
      <u/>
      <sz val="11"/>
      <color theme="1"/>
      <name val="Calibri"/>
      <family val="2"/>
      <scheme val="minor"/>
    </font>
    <font>
      <b/>
      <u/>
      <sz val="11"/>
      <name val="Calibri"/>
      <family val="2"/>
      <scheme val="minor"/>
    </font>
    <font>
      <i/>
      <sz val="11"/>
      <name val="Calibri"/>
      <family val="2"/>
      <scheme val="minor"/>
    </font>
    <font>
      <u/>
      <sz val="11"/>
      <name val="Calibri"/>
      <family val="2"/>
      <scheme val="minor"/>
    </font>
    <font>
      <b/>
      <sz val="24"/>
      <name val="Calibri"/>
      <family val="2"/>
      <scheme val="minor"/>
    </font>
    <font>
      <b/>
      <sz val="14"/>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399975585192419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s>
  <cellStyleXfs count="2">
    <xf numFmtId="0" fontId="0" fillId="0" borderId="0"/>
    <xf numFmtId="44" fontId="11" fillId="0" borderId="0" applyFont="0" applyFill="0" applyBorder="0" applyAlignment="0" applyProtection="0"/>
  </cellStyleXfs>
  <cellXfs count="906">
    <xf numFmtId="0" fontId="0" fillId="0" borderId="0" xfId="0"/>
    <xf numFmtId="0" fontId="0" fillId="0" borderId="0" xfId="0" applyAlignment="1">
      <alignment wrapText="1"/>
    </xf>
    <xf numFmtId="0" fontId="0" fillId="0" borderId="0" xfId="0" applyFill="1"/>
    <xf numFmtId="0" fontId="0" fillId="0" borderId="0" xfId="0" applyAlignment="1"/>
    <xf numFmtId="0" fontId="0" fillId="0" borderId="0" xfId="0" applyAlignment="1">
      <alignment vertical="center" wrapText="1"/>
    </xf>
    <xf numFmtId="0" fontId="1" fillId="0" borderId="0" xfId="0" applyFont="1"/>
    <xf numFmtId="0" fontId="7" fillId="0" borderId="0" xfId="0" applyFont="1"/>
    <xf numFmtId="0" fontId="0" fillId="0" borderId="0" xfId="0" applyFill="1" applyBorder="1"/>
    <xf numFmtId="0" fontId="1" fillId="0" borderId="11" xfId="0" applyFont="1" applyBorder="1" applyAlignment="1">
      <alignment horizontal="center" vertical="center" wrapText="1"/>
    </xf>
    <xf numFmtId="164" fontId="0" fillId="0" borderId="1" xfId="0" applyNumberFormat="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7"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7" fillId="0" borderId="1" xfId="0" applyNumberFormat="1" applyFont="1" applyBorder="1" applyAlignment="1">
      <alignment horizontal="center" vertical="center"/>
    </xf>
    <xf numFmtId="0" fontId="7" fillId="0" borderId="1" xfId="0" applyNumberFormat="1" applyFont="1" applyFill="1" applyBorder="1" applyAlignment="1">
      <alignment horizontal="center" vertical="center"/>
    </xf>
    <xf numFmtId="0" fontId="6" fillId="0" borderId="12" xfId="0" applyFont="1" applyBorder="1"/>
    <xf numFmtId="0" fontId="0" fillId="0" borderId="0" xfId="0" applyFill="1" applyBorder="1" applyAlignment="1"/>
    <xf numFmtId="0" fontId="0" fillId="0" borderId="0" xfId="0" applyAlignment="1">
      <alignment horizontal="center" vertical="center" wrapText="1"/>
    </xf>
    <xf numFmtId="0" fontId="7" fillId="0" borderId="0" xfId="0" applyFont="1" applyFill="1" applyBorder="1" applyAlignment="1"/>
    <xf numFmtId="0" fontId="7" fillId="0" borderId="0" xfId="0" applyFont="1" applyAlignment="1">
      <alignment horizontal="center" vertical="center" wrapText="1"/>
    </xf>
    <xf numFmtId="0" fontId="6" fillId="0" borderId="22" xfId="0" applyFont="1" applyBorder="1" applyAlignment="1">
      <alignment horizontal="center" vertical="center" wrapText="1"/>
    </xf>
    <xf numFmtId="0" fontId="6" fillId="0" borderId="35" xfId="0" applyFont="1" applyBorder="1" applyAlignment="1">
      <alignment horizontal="center" vertical="center" wrapText="1"/>
    </xf>
    <xf numFmtId="0" fontId="7" fillId="0" borderId="0" xfId="0" applyFont="1" applyFill="1" applyBorder="1" applyAlignment="1">
      <alignment horizontal="center" vertical="center"/>
    </xf>
    <xf numFmtId="0" fontId="6" fillId="0" borderId="38" xfId="0" applyFont="1" applyFill="1" applyBorder="1"/>
    <xf numFmtId="0" fontId="0" fillId="0" borderId="0" xfId="0" applyFill="1" applyAlignment="1">
      <alignment horizontal="center" vertical="center"/>
    </xf>
    <xf numFmtId="164" fontId="0" fillId="0" borderId="32" xfId="0" applyNumberFormat="1" applyBorder="1" applyAlignment="1">
      <alignment horizontal="center" vertical="center"/>
    </xf>
    <xf numFmtId="164" fontId="0" fillId="0" borderId="47" xfId="0" applyNumberFormat="1" applyBorder="1" applyAlignment="1">
      <alignment horizontal="center" vertical="center"/>
    </xf>
    <xf numFmtId="164" fontId="0" fillId="0" borderId="23" xfId="0" applyNumberFormat="1" applyBorder="1" applyAlignment="1">
      <alignment horizontal="center" vertical="center"/>
    </xf>
    <xf numFmtId="164" fontId="1" fillId="0" borderId="39"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0" fillId="0" borderId="31" xfId="0" applyNumberFormat="1" applyBorder="1" applyAlignment="1">
      <alignment horizontal="center" vertical="center"/>
    </xf>
    <xf numFmtId="164" fontId="0" fillId="0" borderId="40" xfId="0" applyNumberFormat="1" applyBorder="1" applyAlignment="1">
      <alignment horizontal="center" vertical="center"/>
    </xf>
    <xf numFmtId="0" fontId="1" fillId="0" borderId="35" xfId="0" applyFont="1" applyBorder="1" applyAlignment="1">
      <alignment horizontal="center" vertical="center" wrapText="1"/>
    </xf>
    <xf numFmtId="0" fontId="0" fillId="0" borderId="12" xfId="0" applyBorder="1"/>
    <xf numFmtId="0" fontId="1" fillId="0" borderId="38" xfId="0" applyFont="1" applyBorder="1" applyAlignment="1">
      <alignment horizontal="left" vertical="center" wrapText="1"/>
    </xf>
    <xf numFmtId="0" fontId="0" fillId="0" borderId="12" xfId="0" applyFill="1" applyBorder="1"/>
    <xf numFmtId="0" fontId="0" fillId="0" borderId="0" xfId="0" applyFill="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0" fillId="0" borderId="1" xfId="0" applyFont="1" applyBorder="1" applyAlignment="1">
      <alignment horizontal="center" vertical="center"/>
    </xf>
    <xf numFmtId="0" fontId="1" fillId="0" borderId="31" xfId="0" applyFont="1" applyBorder="1" applyAlignment="1">
      <alignment horizontal="center" vertical="center"/>
    </xf>
    <xf numFmtId="0" fontId="7" fillId="0" borderId="12" xfId="0" applyNumberFormat="1" applyFont="1" applyFill="1" applyBorder="1" applyAlignment="1">
      <alignment horizontal="center" vertical="center"/>
    </xf>
    <xf numFmtId="164" fontId="7" fillId="0" borderId="13" xfId="0" applyNumberFormat="1" applyFont="1" applyBorder="1" applyAlignment="1">
      <alignment horizontal="center" vertical="center"/>
    </xf>
    <xf numFmtId="164" fontId="7" fillId="0" borderId="14" xfId="0" applyNumberFormat="1" applyFont="1" applyBorder="1" applyAlignment="1">
      <alignment horizontal="center" vertical="center"/>
    </xf>
    <xf numFmtId="164" fontId="7" fillId="0" borderId="32" xfId="0" applyNumberFormat="1" applyFont="1" applyBorder="1" applyAlignment="1">
      <alignment horizontal="center" vertical="center"/>
    </xf>
    <xf numFmtId="164" fontId="3" fillId="0" borderId="32" xfId="0" applyNumberFormat="1" applyFont="1" applyBorder="1" applyAlignment="1">
      <alignment horizontal="center" vertical="center"/>
    </xf>
    <xf numFmtId="0" fontId="3" fillId="0" borderId="1" xfId="0" applyFont="1" applyBorder="1" applyAlignment="1">
      <alignment horizontal="center" vertical="center"/>
    </xf>
    <xf numFmtId="0" fontId="0" fillId="0" borderId="12" xfId="0" applyFont="1" applyBorder="1" applyAlignment="1">
      <alignment horizontal="center" vertical="center"/>
    </xf>
    <xf numFmtId="164" fontId="0" fillId="0" borderId="1"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32" xfId="0" applyFont="1" applyBorder="1" applyAlignment="1">
      <alignment horizontal="center" vertical="center"/>
    </xf>
    <xf numFmtId="164" fontId="7" fillId="0" borderId="12" xfId="0" applyNumberFormat="1" applyFont="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164" fontId="7" fillId="2" borderId="0" xfId="0" applyNumberFormat="1" applyFont="1" applyFill="1" applyBorder="1" applyAlignment="1">
      <alignment horizontal="center" vertical="center"/>
    </xf>
    <xf numFmtId="0" fontId="0" fillId="7" borderId="0" xfId="0" applyFill="1" applyBorder="1" applyAlignment="1">
      <alignment horizontal="center" vertical="center"/>
    </xf>
    <xf numFmtId="0" fontId="6" fillId="0" borderId="50" xfId="0" applyFont="1" applyBorder="1" applyAlignment="1">
      <alignment horizontal="center" vertical="center" wrapText="1"/>
    </xf>
    <xf numFmtId="0" fontId="1" fillId="0" borderId="20" xfId="0" applyFont="1" applyBorder="1" applyAlignment="1">
      <alignment horizontal="center" vertical="center" wrapText="1"/>
    </xf>
    <xf numFmtId="164" fontId="0" fillId="0" borderId="15" xfId="0" applyNumberFormat="1" applyBorder="1" applyAlignment="1">
      <alignment horizontal="center" vertical="center"/>
    </xf>
    <xf numFmtId="0" fontId="0" fillId="0" borderId="10" xfId="0" applyBorder="1" applyAlignment="1">
      <alignment horizontal="center" vertical="center" wrapText="1"/>
    </xf>
    <xf numFmtId="164" fontId="0" fillId="0" borderId="0" xfId="0" applyNumberFormat="1" applyBorder="1" applyAlignment="1">
      <alignment horizontal="center" vertical="center"/>
    </xf>
    <xf numFmtId="165" fontId="3" fillId="0" borderId="0" xfId="0" applyNumberFormat="1" applyFont="1" applyFill="1" applyAlignment="1">
      <alignment horizontal="center" vertical="center"/>
    </xf>
    <xf numFmtId="0" fontId="1" fillId="0" borderId="6" xfId="0" applyFont="1" applyBorder="1" applyAlignment="1">
      <alignment horizontal="center" vertical="center" wrapText="1"/>
    </xf>
    <xf numFmtId="0" fontId="0" fillId="6" borderId="0" xfId="0" applyFill="1" applyBorder="1" applyAlignment="1">
      <alignment horizontal="center" vertical="center"/>
    </xf>
    <xf numFmtId="0" fontId="1" fillId="0" borderId="51" xfId="0" applyFont="1" applyBorder="1" applyAlignment="1">
      <alignment horizontal="center" vertical="center" wrapText="1"/>
    </xf>
    <xf numFmtId="164" fontId="0" fillId="0" borderId="1" xfId="0" applyNumberFormat="1" applyFill="1" applyBorder="1" applyAlignment="1">
      <alignment horizontal="center" vertical="center"/>
    </xf>
    <xf numFmtId="0" fontId="0" fillId="0" borderId="6" xfId="0" applyBorder="1" applyAlignment="1">
      <alignment horizontal="center" vertical="center"/>
    </xf>
    <xf numFmtId="164" fontId="0" fillId="0" borderId="51" xfId="0" applyNumberFormat="1" applyFill="1" applyBorder="1" applyAlignment="1">
      <alignment horizontal="center" vertical="center"/>
    </xf>
    <xf numFmtId="164" fontId="0" fillId="6" borderId="0" xfId="0" applyNumberFormat="1" applyFill="1" applyBorder="1" applyAlignment="1">
      <alignment horizontal="center" vertical="center"/>
    </xf>
    <xf numFmtId="164" fontId="1" fillId="6" borderId="39" xfId="0" applyNumberFormat="1" applyFont="1" applyFill="1" applyBorder="1" applyAlignment="1">
      <alignment horizontal="center" vertical="center"/>
    </xf>
    <xf numFmtId="0" fontId="0" fillId="0" borderId="6" xfId="0" applyFill="1" applyBorder="1" applyAlignment="1">
      <alignment horizontal="center" vertical="center"/>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164" fontId="7" fillId="2" borderId="10" xfId="0" applyNumberFormat="1" applyFont="1" applyFill="1" applyBorder="1" applyAlignment="1">
      <alignment horizontal="center" vertical="center"/>
    </xf>
    <xf numFmtId="164" fontId="7" fillId="2" borderId="11" xfId="0" applyNumberFormat="1" applyFont="1" applyFill="1" applyBorder="1" applyAlignment="1">
      <alignment horizontal="center" vertical="center"/>
    </xf>
    <xf numFmtId="164" fontId="7" fillId="2" borderId="20" xfId="0" applyNumberFormat="1" applyFont="1" applyFill="1" applyBorder="1" applyAlignment="1">
      <alignment horizontal="center" vertical="center"/>
    </xf>
    <xf numFmtId="164" fontId="7" fillId="2" borderId="15" xfId="0" applyNumberFormat="1" applyFont="1" applyFill="1" applyBorder="1" applyAlignment="1">
      <alignment horizontal="center" vertical="center"/>
    </xf>
    <xf numFmtId="164" fontId="7" fillId="2" borderId="16" xfId="0" applyNumberFormat="1" applyFont="1" applyFill="1" applyBorder="1" applyAlignment="1">
      <alignment horizontal="center" vertical="center"/>
    </xf>
    <xf numFmtId="0" fontId="1" fillId="0" borderId="0" xfId="0" applyFont="1" applyAlignment="1">
      <alignment horizontal="center" vertical="center"/>
    </xf>
    <xf numFmtId="164" fontId="0" fillId="0" borderId="0" xfId="0" applyNumberFormat="1" applyFont="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164" fontId="0" fillId="0" borderId="35" xfId="0" applyNumberFormat="1" applyFill="1" applyBorder="1" applyAlignment="1">
      <alignment horizontal="center" vertical="center" wrapText="1"/>
    </xf>
    <xf numFmtId="164" fontId="0" fillId="0" borderId="35" xfId="0" applyNumberFormat="1" applyBorder="1" applyAlignment="1">
      <alignment horizontal="center" vertical="center" wrapText="1"/>
    </xf>
    <xf numFmtId="0" fontId="0" fillId="0" borderId="1" xfId="0" applyBorder="1" applyAlignment="1">
      <alignment horizontal="center" vertical="center"/>
    </xf>
    <xf numFmtId="164" fontId="0" fillId="0"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0" fillId="0" borderId="14" xfId="0" applyNumberFormat="1" applyFill="1" applyBorder="1" applyAlignment="1">
      <alignment horizontal="center" vertical="center" wrapText="1"/>
    </xf>
    <xf numFmtId="164" fontId="0" fillId="0" borderId="14" xfId="0" applyNumberFormat="1" applyBorder="1" applyAlignment="1">
      <alignment horizontal="center" vertical="center" wrapText="1"/>
    </xf>
    <xf numFmtId="164" fontId="0" fillId="0" borderId="35" xfId="0" applyNumberFormat="1" applyBorder="1" applyAlignment="1">
      <alignment horizontal="center" vertical="center"/>
    </xf>
    <xf numFmtId="164" fontId="0" fillId="0" borderId="0" xfId="0" applyNumberFormat="1" applyAlignment="1">
      <alignment horizontal="center" vertical="center" wrapText="1"/>
    </xf>
    <xf numFmtId="164" fontId="7" fillId="5" borderId="4" xfId="0" applyNumberFormat="1" applyFont="1" applyFill="1" applyBorder="1" applyAlignment="1" applyProtection="1">
      <alignment horizontal="center" vertical="center"/>
      <protection locked="0"/>
    </xf>
    <xf numFmtId="164" fontId="7" fillId="5" borderId="1" xfId="0" applyNumberFormat="1" applyFont="1" applyFill="1" applyBorder="1" applyAlignment="1" applyProtection="1">
      <alignment horizontal="center" vertical="center"/>
      <protection locked="0"/>
    </xf>
    <xf numFmtId="1" fontId="7" fillId="5" borderId="1" xfId="0" applyNumberFormat="1" applyFont="1" applyFill="1" applyBorder="1" applyAlignment="1" applyProtection="1">
      <alignment horizontal="center" vertical="center"/>
      <protection locked="0"/>
    </xf>
    <xf numFmtId="164" fontId="7" fillId="5" borderId="12" xfId="0" applyNumberFormat="1" applyFont="1" applyFill="1" applyBorder="1" applyAlignment="1" applyProtection="1">
      <alignment horizontal="center" vertical="center"/>
      <protection locked="0"/>
    </xf>
    <xf numFmtId="164" fontId="7" fillId="3" borderId="4" xfId="0" applyNumberFormat="1" applyFont="1" applyFill="1" applyBorder="1" applyAlignment="1" applyProtection="1">
      <alignment horizontal="center" vertical="center"/>
      <protection locked="0"/>
    </xf>
    <xf numFmtId="164" fontId="7" fillId="3" borderId="1" xfId="0" applyNumberFormat="1" applyFont="1" applyFill="1" applyBorder="1" applyAlignment="1" applyProtection="1">
      <alignment horizontal="center" vertical="center"/>
      <protection locked="0"/>
    </xf>
    <xf numFmtId="1" fontId="7" fillId="3" borderId="1" xfId="0" applyNumberFormat="1" applyFont="1" applyFill="1" applyBorder="1" applyAlignment="1" applyProtection="1">
      <alignment horizontal="center" vertical="center"/>
      <protection locked="0"/>
    </xf>
    <xf numFmtId="164" fontId="7" fillId="3" borderId="12" xfId="0" applyNumberFormat="1" applyFont="1" applyFill="1" applyBorder="1" applyAlignment="1" applyProtection="1">
      <alignment horizontal="center" vertical="center"/>
      <protection locked="0"/>
    </xf>
    <xf numFmtId="0" fontId="1" fillId="0" borderId="0" xfId="0" applyFont="1" applyAlignment="1">
      <alignment vertical="center"/>
    </xf>
    <xf numFmtId="164" fontId="7" fillId="0" borderId="32" xfId="0" applyNumberFormat="1" applyFont="1" applyFill="1" applyBorder="1" applyAlignment="1">
      <alignment horizontal="center" vertical="center"/>
    </xf>
    <xf numFmtId="166" fontId="0" fillId="0" borderId="32" xfId="0" applyNumberFormat="1" applyBorder="1" applyAlignment="1">
      <alignment horizontal="center" vertical="center"/>
    </xf>
    <xf numFmtId="0" fontId="1" fillId="0" borderId="31" xfId="0" applyFont="1" applyBorder="1" applyAlignment="1">
      <alignment horizontal="center" vertical="center"/>
    </xf>
    <xf numFmtId="0" fontId="1" fillId="0" borderId="47" xfId="0" applyFont="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center" vertical="center"/>
    </xf>
    <xf numFmtId="0" fontId="1" fillId="0" borderId="58"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31" xfId="0" applyBorder="1" applyAlignment="1">
      <alignment horizontal="center" vertical="center"/>
    </xf>
    <xf numFmtId="164" fontId="0" fillId="0" borderId="31" xfId="0" applyNumberFormat="1" applyBorder="1" applyAlignment="1">
      <alignment horizontal="center" vertical="center" wrapText="1"/>
    </xf>
    <xf numFmtId="7" fontId="3" fillId="0" borderId="14" xfId="1" applyNumberFormat="1" applyFont="1" applyBorder="1" applyAlignment="1">
      <alignment horizontal="center" vertical="center"/>
    </xf>
    <xf numFmtId="7" fontId="3" fillId="0" borderId="24" xfId="1" applyNumberFormat="1" applyFont="1" applyBorder="1" applyAlignment="1">
      <alignment horizontal="center" vertical="center"/>
    </xf>
    <xf numFmtId="0" fontId="0" fillId="0" borderId="0" xfId="0" applyNumberFormat="1" applyAlignment="1">
      <alignment wrapText="1"/>
    </xf>
    <xf numFmtId="164" fontId="0" fillId="0" borderId="0" xfId="0" applyNumberFormat="1"/>
    <xf numFmtId="0" fontId="1" fillId="0" borderId="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40" xfId="0" applyNumberFormat="1" applyBorder="1" applyAlignment="1">
      <alignment horizontal="center" vertical="center"/>
    </xf>
    <xf numFmtId="0" fontId="1" fillId="0" borderId="22"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64" fontId="1" fillId="0" borderId="23" xfId="0" applyNumberFormat="1" applyFont="1" applyBorder="1" applyAlignment="1">
      <alignment horizontal="center" vertical="center" wrapText="1"/>
    </xf>
    <xf numFmtId="164" fontId="0" fillId="0" borderId="0" xfId="0" applyNumberFormat="1" applyBorder="1"/>
    <xf numFmtId="164" fontId="1" fillId="0" borderId="6" xfId="0" applyNumberFormat="1" applyFont="1" applyBorder="1" applyAlignment="1">
      <alignment horizontal="center" vertical="center" wrapText="1"/>
    </xf>
    <xf numFmtId="164" fontId="0" fillId="0" borderId="6" xfId="0" applyNumberFormat="1" applyBorder="1" applyAlignment="1">
      <alignment horizontal="center" vertical="center"/>
    </xf>
    <xf numFmtId="164" fontId="0" fillId="0" borderId="42" xfId="0" applyNumberFormat="1" applyBorder="1" applyAlignment="1">
      <alignment horizontal="center" vertical="center"/>
    </xf>
    <xf numFmtId="0" fontId="0" fillId="0" borderId="66" xfId="0" applyNumberFormat="1" applyBorder="1" applyAlignment="1">
      <alignment horizontal="center" vertical="center"/>
    </xf>
    <xf numFmtId="0" fontId="0" fillId="0" borderId="42"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24" xfId="0" applyNumberFormat="1" applyBorder="1" applyAlignment="1">
      <alignment horizontal="center" vertical="center"/>
    </xf>
    <xf numFmtId="0" fontId="1" fillId="0" borderId="31" xfId="0" applyFont="1" applyBorder="1" applyAlignment="1">
      <alignment horizontal="center" vertical="center" wrapText="1"/>
    </xf>
    <xf numFmtId="0" fontId="0" fillId="0" borderId="14" xfId="0" applyBorder="1" applyAlignment="1">
      <alignment horizontal="center" vertical="center"/>
    </xf>
    <xf numFmtId="0" fontId="1" fillId="0" borderId="39" xfId="0" applyFont="1" applyBorder="1" applyAlignment="1">
      <alignment horizontal="center" vertical="center" wrapText="1"/>
    </xf>
    <xf numFmtId="0" fontId="1" fillId="0" borderId="10" xfId="0" applyFont="1" applyBorder="1" applyAlignment="1">
      <alignment horizontal="center"/>
    </xf>
    <xf numFmtId="164" fontId="1" fillId="0" borderId="0" xfId="0" applyNumberFormat="1" applyFont="1" applyBorder="1" applyAlignment="1">
      <alignment horizontal="center"/>
    </xf>
    <xf numFmtId="0" fontId="10" fillId="0" borderId="11" xfId="0" applyFont="1" applyBorder="1" applyAlignment="1">
      <alignment vertical="center" wrapText="1"/>
    </xf>
    <xf numFmtId="0" fontId="1" fillId="2" borderId="3" xfId="0" applyFont="1" applyFill="1" applyBorder="1" applyAlignment="1">
      <alignment vertical="center"/>
    </xf>
    <xf numFmtId="0" fontId="1" fillId="2" borderId="2" xfId="0" applyFont="1" applyFill="1" applyBorder="1" applyAlignment="1">
      <alignment vertical="center"/>
    </xf>
    <xf numFmtId="0" fontId="0" fillId="0" borderId="64" xfId="0" applyBorder="1" applyAlignment="1">
      <alignment horizontal="left" wrapText="1"/>
    </xf>
    <xf numFmtId="0" fontId="7" fillId="0" borderId="43" xfId="0" applyFont="1" applyBorder="1" applyAlignment="1">
      <alignment horizontal="left" wrapText="1"/>
    </xf>
    <xf numFmtId="0" fontId="0" fillId="0" borderId="43" xfId="0" applyBorder="1" applyAlignment="1">
      <alignment horizontal="left" wrapText="1"/>
    </xf>
    <xf numFmtId="0" fontId="0" fillId="0" borderId="45" xfId="0" applyBorder="1" applyAlignment="1">
      <alignment horizontal="left" wrapText="1"/>
    </xf>
    <xf numFmtId="0" fontId="0" fillId="0" borderId="60" xfId="0" applyFill="1" applyBorder="1" applyAlignment="1">
      <alignment horizontal="left" wrapText="1"/>
    </xf>
    <xf numFmtId="0" fontId="1" fillId="4" borderId="60" xfId="0" applyFont="1" applyFill="1" applyBorder="1" applyAlignment="1">
      <alignment horizontal="center" wrapText="1"/>
    </xf>
    <xf numFmtId="0" fontId="1" fillId="2" borderId="18" xfId="0" applyFont="1" applyFill="1" applyBorder="1" applyAlignment="1">
      <alignment vertical="center"/>
    </xf>
    <xf numFmtId="0" fontId="7" fillId="3" borderId="12" xfId="0" applyFont="1" applyFill="1" applyBorder="1" applyProtection="1">
      <protection locked="0"/>
    </xf>
    <xf numFmtId="0" fontId="7" fillId="3" borderId="36" xfId="0" applyFont="1" applyFill="1" applyBorder="1" applyProtection="1">
      <protection locked="0"/>
    </xf>
    <xf numFmtId="0" fontId="6" fillId="0" borderId="23" xfId="0" applyFont="1" applyBorder="1" applyAlignment="1" applyProtection="1">
      <alignment horizontal="center" vertical="center" wrapText="1"/>
    </xf>
    <xf numFmtId="164" fontId="7" fillId="0" borderId="32" xfId="0" applyNumberFormat="1" applyFont="1" applyFill="1" applyBorder="1" applyAlignment="1" applyProtection="1">
      <alignment horizontal="center" vertical="center"/>
    </xf>
    <xf numFmtId="164" fontId="7" fillId="0" borderId="37" xfId="0" applyNumberFormat="1" applyFont="1" applyFill="1" applyBorder="1" applyAlignment="1" applyProtection="1">
      <alignment horizontal="center" vertical="center"/>
    </xf>
    <xf numFmtId="164" fontId="3" fillId="0" borderId="40" xfId="0" applyNumberFormat="1" applyFont="1" applyBorder="1" applyAlignment="1" applyProtection="1">
      <alignment horizontal="center" vertical="center"/>
    </xf>
    <xf numFmtId="0" fontId="6" fillId="0" borderId="41" xfId="0" applyFont="1" applyBorder="1" applyAlignment="1" applyProtection="1">
      <alignment horizontal="center" vertical="center" wrapText="1"/>
    </xf>
    <xf numFmtId="164" fontId="7" fillId="0" borderId="6" xfId="0" applyNumberFormat="1"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3" fillId="0" borderId="42" xfId="0" applyNumberFormat="1" applyFont="1" applyBorder="1" applyAlignment="1" applyProtection="1">
      <alignment horizontal="center" vertical="center"/>
    </xf>
    <xf numFmtId="0" fontId="0" fillId="3" borderId="3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164" fontId="0" fillId="3" borderId="41" xfId="0" applyNumberFormat="1" applyFill="1" applyBorder="1" applyAlignment="1" applyProtection="1">
      <alignment horizontal="center" vertical="center"/>
      <protection locked="0"/>
    </xf>
    <xf numFmtId="164" fontId="0" fillId="3" borderId="6" xfId="0" applyNumberFormat="1" applyFill="1" applyBorder="1" applyAlignment="1" applyProtection="1">
      <alignment horizontal="center" vertical="center"/>
      <protection locked="0"/>
    </xf>
    <xf numFmtId="164" fontId="0" fillId="3" borderId="14" xfId="0" applyNumberFormat="1" applyFill="1" applyBorder="1" applyAlignment="1" applyProtection="1">
      <alignment horizontal="center" vertical="center"/>
      <protection locked="0"/>
    </xf>
    <xf numFmtId="164" fontId="0" fillId="3" borderId="35" xfId="0" applyNumberFormat="1" applyFill="1" applyBorder="1" applyAlignment="1" applyProtection="1">
      <alignment horizontal="center" vertical="center"/>
      <protection locked="0"/>
    </xf>
    <xf numFmtId="164" fontId="0" fillId="3" borderId="1" xfId="0" applyNumberFormat="1"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164" fontId="0" fillId="3" borderId="31" xfId="0" applyNumberFormat="1"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164" fontId="0" fillId="3" borderId="29" xfId="0" applyNumberFormat="1" applyFill="1" applyBorder="1" applyAlignment="1" applyProtection="1">
      <alignment horizontal="center" vertical="center"/>
      <protection locked="0"/>
    </xf>
    <xf numFmtId="164" fontId="1" fillId="3" borderId="32" xfId="0" applyNumberFormat="1" applyFont="1" applyFill="1" applyBorder="1" applyAlignment="1" applyProtection="1">
      <alignment horizontal="center" vertical="center" wrapText="1"/>
      <protection locked="0"/>
    </xf>
    <xf numFmtId="164" fontId="0" fillId="3" borderId="1" xfId="0" applyNumberFormat="1" applyFont="1" applyFill="1" applyBorder="1" applyAlignment="1" applyProtection="1">
      <alignment horizontal="center" vertical="center"/>
      <protection locked="0"/>
    </xf>
    <xf numFmtId="0" fontId="7" fillId="3" borderId="12" xfId="0" applyNumberFormat="1" applyFont="1" applyFill="1" applyBorder="1" applyAlignment="1" applyProtection="1">
      <alignment horizontal="center" vertical="center"/>
      <protection locked="0"/>
    </xf>
    <xf numFmtId="0" fontId="7" fillId="3" borderId="1" xfId="0" applyNumberFormat="1" applyFont="1"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64" fontId="0" fillId="3" borderId="51" xfId="0" applyNumberFormat="1" applyFill="1" applyBorder="1" applyAlignment="1" applyProtection="1">
      <alignment horizontal="center" vertical="center"/>
      <protection locked="0"/>
    </xf>
    <xf numFmtId="164" fontId="0" fillId="3" borderId="52" xfId="0" applyNumberFormat="1" applyFill="1" applyBorder="1" applyAlignment="1" applyProtection="1">
      <alignment horizontal="center" vertical="center"/>
      <protection locked="0"/>
    </xf>
    <xf numFmtId="0" fontId="0" fillId="3" borderId="12" xfId="0" applyFill="1" applyBorder="1" applyProtection="1">
      <protection locked="0"/>
    </xf>
    <xf numFmtId="0" fontId="0" fillId="3" borderId="36" xfId="0" applyFill="1" applyBorder="1" applyProtection="1">
      <protection locked="0"/>
    </xf>
    <xf numFmtId="0" fontId="0" fillId="3" borderId="28" xfId="0" applyFill="1" applyBorder="1" applyAlignment="1" applyProtection="1">
      <alignment horizontal="center" vertical="center"/>
      <protection locked="0"/>
    </xf>
    <xf numFmtId="0" fontId="0" fillId="3" borderId="2" xfId="0" applyFill="1" applyBorder="1" applyProtection="1">
      <protection locked="0"/>
    </xf>
    <xf numFmtId="0" fontId="0" fillId="0" borderId="0" xfId="0" applyFill="1" applyAlignment="1">
      <alignment horizontal="center" vertical="center"/>
    </xf>
    <xf numFmtId="0" fontId="0" fillId="0" borderId="0" xfId="0" applyFill="1" applyBorder="1" applyAlignment="1">
      <alignment horizontal="center" vertical="center"/>
    </xf>
    <xf numFmtId="164" fontId="0" fillId="0" borderId="14" xfId="0" applyNumberFormat="1" applyBorder="1" applyAlignment="1">
      <alignment horizontal="center" vertical="center"/>
    </xf>
    <xf numFmtId="164" fontId="0" fillId="0" borderId="24" xfId="0" applyNumberFormat="1" applyBorder="1" applyAlignment="1">
      <alignment horizontal="center" vertical="center"/>
    </xf>
    <xf numFmtId="0" fontId="0" fillId="0" borderId="14" xfId="0" applyBorder="1" applyAlignment="1">
      <alignment horizontal="center" vertical="center"/>
    </xf>
    <xf numFmtId="0" fontId="1" fillId="0" borderId="0" xfId="0" applyFont="1" applyFill="1" applyBorder="1" applyAlignment="1">
      <alignment horizontal="center" vertical="center"/>
    </xf>
    <xf numFmtId="0" fontId="1" fillId="0" borderId="31" xfId="0" applyFont="1" applyBorder="1" applyAlignment="1">
      <alignment horizontal="center" vertical="center"/>
    </xf>
    <xf numFmtId="0" fontId="0" fillId="0" borderId="15" xfId="0" applyFill="1" applyBorder="1" applyAlignment="1">
      <alignment horizontal="center" vertical="center"/>
    </xf>
    <xf numFmtId="0" fontId="1" fillId="0" borderId="39" xfId="0" applyFont="1" applyBorder="1" applyAlignment="1">
      <alignment horizontal="center" vertical="center" wrapText="1"/>
    </xf>
    <xf numFmtId="0" fontId="0" fillId="0" borderId="0" xfId="0" applyAlignment="1">
      <alignment horizontal="center" vertical="center"/>
    </xf>
    <xf numFmtId="164" fontId="0" fillId="0" borderId="37" xfId="0" applyNumberFormat="1" applyBorder="1" applyAlignment="1">
      <alignment horizontal="center" vertical="center"/>
    </xf>
    <xf numFmtId="0" fontId="0" fillId="0" borderId="29" xfId="0" applyBorder="1" applyAlignment="1">
      <alignment horizontal="center" vertical="center"/>
    </xf>
    <xf numFmtId="164" fontId="0" fillId="0" borderId="29" xfId="0" applyNumberFormat="1" applyBorder="1" applyAlignment="1">
      <alignment horizontal="center" vertical="center" wrapText="1"/>
    </xf>
    <xf numFmtId="164" fontId="0" fillId="0" borderId="29" xfId="0" applyNumberFormat="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Border="1" applyAlignment="1">
      <alignment vertical="center"/>
    </xf>
    <xf numFmtId="164" fontId="0" fillId="0" borderId="0" xfId="0" applyNumberFormat="1" applyFill="1" applyBorder="1" applyAlignment="1">
      <alignment vertical="center"/>
    </xf>
    <xf numFmtId="164"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1" fillId="0" borderId="46"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50"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164" fontId="7" fillId="0" borderId="24" xfId="0" applyNumberFormat="1" applyFont="1" applyFill="1" applyBorder="1" applyAlignment="1" applyProtection="1">
      <alignment horizontal="center" vertical="center"/>
    </xf>
    <xf numFmtId="164" fontId="3" fillId="0" borderId="70" xfId="0" applyNumberFormat="1" applyFont="1" applyBorder="1" applyAlignment="1" applyProtection="1">
      <alignment horizontal="center" vertical="center"/>
    </xf>
    <xf numFmtId="0" fontId="6" fillId="0" borderId="63" xfId="0" applyFont="1" applyBorder="1" applyAlignment="1" applyProtection="1">
      <alignment horizontal="center" vertical="center" wrapText="1"/>
    </xf>
    <xf numFmtId="0" fontId="6" fillId="0" borderId="62" xfId="0" applyFont="1" applyBorder="1" applyAlignment="1" applyProtection="1">
      <alignment horizontal="center" vertical="center" wrapText="1"/>
    </xf>
    <xf numFmtId="0" fontId="6" fillId="0" borderId="61" xfId="0" applyFont="1" applyBorder="1" applyAlignment="1" applyProtection="1">
      <alignment horizontal="center" vertical="center" wrapText="1"/>
    </xf>
    <xf numFmtId="164" fontId="7" fillId="5" borderId="22" xfId="0" applyNumberFormat="1" applyFont="1" applyFill="1" applyBorder="1" applyAlignment="1" applyProtection="1">
      <alignment horizontal="center" vertical="center"/>
      <protection locked="0"/>
    </xf>
    <xf numFmtId="164" fontId="7" fillId="5" borderId="35" xfId="0" applyNumberFormat="1" applyFont="1" applyFill="1" applyBorder="1" applyAlignment="1" applyProtection="1">
      <alignment horizontal="center" vertical="center"/>
      <protection locked="0"/>
    </xf>
    <xf numFmtId="1" fontId="7" fillId="5" borderId="35" xfId="0" applyNumberFormat="1" applyFont="1" applyFill="1" applyBorder="1" applyAlignment="1" applyProtection="1">
      <alignment horizontal="center" vertical="center"/>
      <protection locked="0"/>
    </xf>
    <xf numFmtId="164" fontId="7" fillId="0" borderId="23" xfId="0" applyNumberFormat="1" applyFont="1" applyFill="1" applyBorder="1" applyAlignment="1" applyProtection="1">
      <alignment horizontal="center" vertical="center"/>
    </xf>
    <xf numFmtId="0" fontId="7" fillId="0" borderId="4" xfId="0" applyNumberFormat="1" applyFont="1" applyBorder="1" applyAlignment="1">
      <alignment horizontal="center" vertical="center"/>
    </xf>
    <xf numFmtId="164" fontId="7" fillId="5" borderId="36" xfId="0" applyNumberFormat="1" applyFont="1" applyFill="1" applyBorder="1" applyAlignment="1" applyProtection="1">
      <alignment horizontal="center" vertical="center"/>
      <protection locked="0"/>
    </xf>
    <xf numFmtId="164" fontId="7" fillId="5" borderId="29" xfId="0" applyNumberFormat="1" applyFont="1" applyFill="1" applyBorder="1" applyAlignment="1" applyProtection="1">
      <alignment horizontal="center" vertical="center"/>
      <protection locked="0"/>
    </xf>
    <xf numFmtId="0" fontId="6" fillId="2" borderId="29" xfId="0" applyFont="1" applyFill="1" applyBorder="1" applyAlignment="1">
      <alignment horizontal="center" vertical="center" wrapText="1"/>
    </xf>
    <xf numFmtId="0" fontId="1" fillId="0" borderId="39" xfId="0" applyFont="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1" fillId="0" borderId="38" xfId="0" applyFont="1" applyFill="1" applyBorder="1" applyAlignment="1">
      <alignment horizontal="center" vertical="center"/>
    </xf>
    <xf numFmtId="164" fontId="7" fillId="3" borderId="13" xfId="0" applyNumberFormat="1" applyFont="1" applyFill="1" applyBorder="1" applyAlignment="1" applyProtection="1">
      <alignment horizontal="center" vertical="center"/>
      <protection locked="0"/>
    </xf>
    <xf numFmtId="164" fontId="7" fillId="3" borderId="14" xfId="0" applyNumberFormat="1" applyFont="1" applyFill="1" applyBorder="1" applyAlignment="1" applyProtection="1">
      <alignment horizontal="center" vertical="center"/>
      <protection locked="0"/>
    </xf>
    <xf numFmtId="1" fontId="7" fillId="3" borderId="14" xfId="0" applyNumberFormat="1" applyFont="1" applyFill="1" applyBorder="1" applyAlignment="1" applyProtection="1">
      <alignment horizontal="center" vertical="center"/>
      <protection locked="0"/>
    </xf>
    <xf numFmtId="0" fontId="1" fillId="0" borderId="38" xfId="0" applyFont="1" applyBorder="1" applyAlignment="1">
      <alignment horizontal="center" vertical="center"/>
    </xf>
    <xf numFmtId="0" fontId="1" fillId="0" borderId="3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 xfId="0" applyFont="1" applyBorder="1" applyAlignment="1">
      <alignment horizontal="center" vertical="center"/>
    </xf>
    <xf numFmtId="164" fontId="4" fillId="0" borderId="20" xfId="0" applyNumberFormat="1" applyFont="1" applyBorder="1" applyAlignment="1">
      <alignment horizontal="center" vertical="center"/>
    </xf>
    <xf numFmtId="0" fontId="0" fillId="0" borderId="12" xfId="0" applyBorder="1" applyAlignment="1">
      <alignment horizontal="center" vertical="center"/>
    </xf>
    <xf numFmtId="164" fontId="7" fillId="0" borderId="0"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0" fontId="19" fillId="0" borderId="0" xfId="0" applyFont="1" applyFill="1" applyBorder="1" applyAlignment="1">
      <alignment vertical="center"/>
    </xf>
    <xf numFmtId="0" fontId="6" fillId="0" borderId="0" xfId="0" applyFont="1" applyFill="1" applyBorder="1" applyAlignment="1">
      <alignment vertical="center"/>
    </xf>
    <xf numFmtId="164" fontId="1" fillId="0" borderId="0" xfId="0" applyNumberFormat="1" applyFont="1" applyFill="1" applyBorder="1" applyAlignment="1" applyProtection="1">
      <alignment vertical="center"/>
    </xf>
    <xf numFmtId="0" fontId="1" fillId="0" borderId="0" xfId="0" applyFont="1" applyFill="1" applyBorder="1" applyAlignment="1">
      <alignment vertical="center"/>
    </xf>
    <xf numFmtId="164" fontId="4"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xf>
    <xf numFmtId="164" fontId="1" fillId="0" borderId="0" xfId="0" applyNumberFormat="1" applyFont="1"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Fill="1" applyBorder="1" applyAlignment="1">
      <alignment horizontal="center" vertical="center"/>
    </xf>
    <xf numFmtId="0" fontId="0" fillId="0" borderId="0" xfId="0" applyAlignment="1">
      <alignment horizontal="center" vertical="center"/>
    </xf>
    <xf numFmtId="0" fontId="0" fillId="7" borderId="38" xfId="0" applyFill="1" applyBorder="1" applyAlignment="1">
      <alignment horizontal="center" vertical="center"/>
    </xf>
    <xf numFmtId="0" fontId="0" fillId="3" borderId="39" xfId="0" applyFill="1" applyBorder="1" applyAlignment="1" applyProtection="1">
      <alignment horizontal="center" vertical="center"/>
      <protection locked="0"/>
    </xf>
    <xf numFmtId="166" fontId="0" fillId="7" borderId="39" xfId="0" applyNumberFormat="1" applyFill="1" applyBorder="1" applyAlignment="1">
      <alignment horizontal="center" vertical="center"/>
    </xf>
    <xf numFmtId="164" fontId="0" fillId="0" borderId="39" xfId="0" applyNumberFormat="1" applyBorder="1" applyAlignment="1">
      <alignment horizontal="center" vertical="center"/>
    </xf>
    <xf numFmtId="164" fontId="0" fillId="3" borderId="39" xfId="0" applyNumberFormat="1" applyFill="1" applyBorder="1" applyAlignment="1" applyProtection="1">
      <alignment horizontal="center" vertical="center"/>
      <protection locked="0"/>
    </xf>
    <xf numFmtId="164" fontId="0" fillId="0" borderId="0" xfId="0" applyNumberFormat="1" applyAlignment="1">
      <alignment wrapText="1"/>
    </xf>
    <xf numFmtId="164" fontId="7" fillId="0" borderId="29"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40" xfId="0" applyNumberFormat="1" applyFont="1" applyBorder="1" applyAlignment="1">
      <alignment horizontal="center" vertical="center"/>
    </xf>
    <xf numFmtId="0" fontId="1" fillId="0" borderId="0" xfId="0" applyFont="1" applyBorder="1" applyAlignment="1">
      <alignment horizontal="center" vertical="center" wrapText="1"/>
    </xf>
    <xf numFmtId="164" fontId="4" fillId="0" borderId="47" xfId="0" applyNumberFormat="1" applyFont="1" applyBorder="1" applyAlignment="1">
      <alignment horizontal="center" vertical="center"/>
    </xf>
    <xf numFmtId="164" fontId="4" fillId="0" borderId="24" xfId="0" applyNumberFormat="1" applyFont="1" applyBorder="1" applyAlignment="1">
      <alignment horizontal="center" vertical="center"/>
    </xf>
    <xf numFmtId="1" fontId="7" fillId="0" borderId="40" xfId="0" applyNumberFormat="1" applyFont="1" applyBorder="1" applyAlignment="1">
      <alignment horizontal="center" vertical="center"/>
    </xf>
    <xf numFmtId="1" fontId="0" fillId="0" borderId="6" xfId="0" applyNumberFormat="1" applyBorder="1" applyAlignment="1">
      <alignment horizontal="center" vertical="center"/>
    </xf>
    <xf numFmtId="0" fontId="0" fillId="3" borderId="60" xfId="0" applyFont="1" applyFill="1" applyBorder="1" applyAlignment="1" applyProtection="1">
      <alignment horizontal="center" vertical="center"/>
      <protection locked="0"/>
    </xf>
    <xf numFmtId="0" fontId="0" fillId="3" borderId="40" xfId="0" applyFill="1" applyBorder="1" applyProtection="1">
      <protection locked="0"/>
    </xf>
    <xf numFmtId="164" fontId="7" fillId="0" borderId="55" xfId="0" applyNumberFormat="1" applyFont="1" applyFill="1" applyBorder="1" applyAlignment="1" applyProtection="1">
      <alignment horizontal="center" vertical="center"/>
    </xf>
    <xf numFmtId="164" fontId="7" fillId="0" borderId="36" xfId="0" applyNumberFormat="1" applyFont="1" applyFill="1" applyBorder="1" applyAlignment="1" applyProtection="1">
      <alignment horizontal="center" vertical="center"/>
    </xf>
    <xf numFmtId="0" fontId="1" fillId="4" borderId="43" xfId="0" applyFont="1" applyFill="1" applyBorder="1" applyAlignment="1">
      <alignment horizontal="center" wrapText="1"/>
    </xf>
    <xf numFmtId="0" fontId="1" fillId="0" borderId="43" xfId="0" applyFont="1" applyFill="1" applyBorder="1" applyAlignment="1">
      <alignment horizontal="left" wrapText="1"/>
    </xf>
    <xf numFmtId="164" fontId="6" fillId="0" borderId="0" xfId="0" applyNumberFormat="1"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Fill="1" applyBorder="1" applyAlignment="1">
      <alignment vertical="center" wrapText="1"/>
    </xf>
    <xf numFmtId="164" fontId="7" fillId="0" borderId="0" xfId="0" applyNumberFormat="1" applyFont="1" applyBorder="1" applyAlignment="1">
      <alignment horizontal="center" vertical="center"/>
    </xf>
    <xf numFmtId="0" fontId="0" fillId="0" borderId="0" xfId="0" applyFont="1" applyFill="1" applyBorder="1" applyAlignment="1">
      <alignment horizontal="center" vertical="center"/>
    </xf>
    <xf numFmtId="164" fontId="0" fillId="3" borderId="31" xfId="0" applyNumberFormat="1" applyFont="1" applyFill="1" applyBorder="1" applyAlignment="1" applyProtection="1">
      <alignment horizontal="center" vertical="center"/>
      <protection locked="0"/>
    </xf>
    <xf numFmtId="164" fontId="0" fillId="3" borderId="71" xfId="0" applyNumberFormat="1" applyFont="1" applyFill="1" applyBorder="1" applyAlignment="1" applyProtection="1">
      <alignment horizontal="center" vertical="center"/>
      <protection locked="0"/>
    </xf>
    <xf numFmtId="164" fontId="0" fillId="5" borderId="1"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64" fontId="1" fillId="0" borderId="0" xfId="0" applyNumberFormat="1" applyFont="1" applyFill="1" applyBorder="1" applyAlignment="1" applyProtection="1">
      <alignment vertical="center" wrapText="1"/>
      <protection locked="0"/>
    </xf>
    <xf numFmtId="0" fontId="6" fillId="0" borderId="0" xfId="0" applyFont="1" applyFill="1" applyBorder="1" applyAlignment="1">
      <alignment vertical="center" wrapText="1"/>
    </xf>
    <xf numFmtId="0" fontId="7" fillId="0" borderId="0" xfId="0" applyNumberFormat="1" applyFont="1" applyBorder="1" applyAlignment="1">
      <alignment horizontal="center" vertical="center"/>
    </xf>
    <xf numFmtId="0" fontId="1" fillId="0" borderId="13" xfId="0" applyFont="1" applyBorder="1" applyAlignment="1">
      <alignment horizontal="center" vertical="center"/>
    </xf>
    <xf numFmtId="166" fontId="0" fillId="0" borderId="24" xfId="0" applyNumberFormat="1" applyBorder="1" applyAlignment="1">
      <alignment horizontal="center" vertical="center"/>
    </xf>
    <xf numFmtId="164" fontId="0" fillId="3" borderId="46" xfId="0" applyNumberFormat="1" applyFont="1" applyFill="1" applyBorder="1" applyAlignment="1" applyProtection="1">
      <alignment horizontal="center" vertical="center"/>
      <protection locked="0"/>
    </xf>
    <xf numFmtId="164" fontId="0" fillId="5" borderId="12" xfId="0" applyNumberFormat="1" applyFont="1" applyFill="1" applyBorder="1" applyAlignment="1" applyProtection="1">
      <alignment horizontal="center" vertical="center"/>
      <protection locked="0"/>
    </xf>
    <xf numFmtId="1" fontId="7" fillId="3" borderId="12" xfId="0" applyNumberFormat="1" applyFont="1" applyFill="1" applyBorder="1" applyAlignment="1" applyProtection="1">
      <alignment horizontal="center" vertical="center"/>
      <protection locked="0"/>
    </xf>
    <xf numFmtId="1" fontId="0" fillId="0" borderId="6" xfId="0" applyNumberFormat="1" applyFill="1" applyBorder="1" applyAlignment="1">
      <alignment horizontal="center" vertical="center"/>
    </xf>
    <xf numFmtId="7" fontId="3" fillId="0" borderId="0" xfId="1" applyNumberFormat="1" applyFont="1" applyFill="1" applyBorder="1" applyAlignment="1">
      <alignment horizontal="center" vertical="center"/>
    </xf>
    <xf numFmtId="0" fontId="7" fillId="0" borderId="0" xfId="0" applyFont="1" applyFill="1" applyBorder="1" applyAlignment="1">
      <alignment wrapText="1"/>
    </xf>
    <xf numFmtId="164" fontId="1" fillId="2" borderId="0" xfId="0" applyNumberFormat="1" applyFont="1" applyFill="1" applyBorder="1" applyAlignment="1" applyProtection="1">
      <alignment vertical="center" wrapText="1"/>
      <protection locked="0"/>
    </xf>
    <xf numFmtId="164" fontId="1" fillId="2" borderId="5" xfId="0" applyNumberFormat="1" applyFont="1" applyFill="1" applyBorder="1" applyAlignment="1" applyProtection="1">
      <alignment vertical="center" wrapText="1"/>
      <protection locked="0"/>
    </xf>
    <xf numFmtId="0" fontId="1" fillId="2" borderId="72" xfId="0" applyFont="1" applyFill="1" applyBorder="1" applyAlignment="1" applyProtection="1">
      <alignment horizontal="center" vertical="center"/>
    </xf>
    <xf numFmtId="0" fontId="1" fillId="10" borderId="68" xfId="0" applyFont="1" applyFill="1" applyBorder="1" applyAlignment="1" applyProtection="1">
      <alignment horizontal="center" vertical="center"/>
    </xf>
    <xf numFmtId="0" fontId="1" fillId="10" borderId="69" xfId="0" applyFont="1" applyFill="1" applyBorder="1" applyAlignment="1" applyProtection="1">
      <alignment horizontal="center" vertical="center"/>
    </xf>
    <xf numFmtId="0" fontId="1" fillId="0" borderId="72" xfId="0" applyFont="1" applyBorder="1" applyAlignment="1" applyProtection="1">
      <alignment horizontal="center" vertical="center"/>
    </xf>
    <xf numFmtId="164" fontId="1" fillId="10" borderId="12" xfId="0" applyNumberFormat="1" applyFont="1" applyFill="1" applyBorder="1" applyAlignment="1" applyProtection="1">
      <alignment horizontal="center" vertical="center"/>
    </xf>
    <xf numFmtId="164" fontId="1" fillId="10" borderId="1" xfId="0" applyNumberFormat="1" applyFont="1" applyFill="1" applyBorder="1" applyAlignment="1" applyProtection="1">
      <alignment horizontal="center" vertical="center"/>
    </xf>
    <xf numFmtId="0" fontId="6" fillId="10" borderId="12"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0" borderId="6" xfId="0" applyFont="1" applyBorder="1" applyAlignment="1" applyProtection="1">
      <alignment horizontal="center" vertical="center" wrapText="1"/>
    </xf>
    <xf numFmtId="1" fontId="7" fillId="0" borderId="1" xfId="0" applyNumberFormat="1" applyFont="1" applyFill="1" applyBorder="1" applyAlignment="1" applyProtection="1">
      <alignment horizontal="center" vertical="center" wrapText="1"/>
    </xf>
    <xf numFmtId="164" fontId="6" fillId="0" borderId="32" xfId="0" applyNumberFormat="1" applyFont="1" applyBorder="1" applyAlignment="1" applyProtection="1">
      <alignment horizontal="center" vertical="center" wrapText="1"/>
    </xf>
    <xf numFmtId="0" fontId="7" fillId="0" borderId="12"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1" fontId="7" fillId="0" borderId="1" xfId="0" applyNumberFormat="1" applyFont="1" applyBorder="1" applyAlignment="1" applyProtection="1">
      <alignment horizontal="center" vertical="center"/>
    </xf>
    <xf numFmtId="1" fontId="4" fillId="0" borderId="1" xfId="0" applyNumberFormat="1" applyFont="1" applyBorder="1" applyAlignment="1" applyProtection="1">
      <alignment horizontal="center" vertical="center"/>
    </xf>
    <xf numFmtId="164" fontId="4" fillId="0" borderId="32" xfId="0" applyNumberFormat="1" applyFont="1" applyBorder="1" applyAlignment="1" applyProtection="1">
      <alignment horizontal="center" vertical="center"/>
    </xf>
    <xf numFmtId="164" fontId="7" fillId="0" borderId="54"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 fontId="3" fillId="2" borderId="17" xfId="0" applyNumberFormat="1" applyFont="1" applyFill="1" applyBorder="1" applyAlignment="1" applyProtection="1">
      <alignment horizontal="center" vertical="center"/>
    </xf>
    <xf numFmtId="1" fontId="3" fillId="2" borderId="52" xfId="0" applyNumberFormat="1" applyFont="1" applyFill="1" applyBorder="1" applyAlignment="1" applyProtection="1">
      <alignment horizontal="center" vertical="center"/>
    </xf>
    <xf numFmtId="0" fontId="0" fillId="0" borderId="12" xfId="0" applyFont="1" applyBorder="1" applyAlignment="1" applyProtection="1">
      <alignment horizontal="center" vertical="center"/>
    </xf>
    <xf numFmtId="164" fontId="0" fillId="0" borderId="1" xfId="0" applyNumberFormat="1" applyFont="1" applyBorder="1" applyAlignment="1" applyProtection="1">
      <alignment horizontal="center" vertical="center"/>
    </xf>
    <xf numFmtId="164" fontId="0" fillId="0" borderId="1" xfId="0" applyNumberFormat="1" applyBorder="1" applyAlignment="1" applyProtection="1">
      <alignment horizontal="center" vertical="center"/>
    </xf>
    <xf numFmtId="0" fontId="0" fillId="0" borderId="1" xfId="0" applyFont="1" applyBorder="1" applyAlignment="1" applyProtection="1">
      <alignment horizontal="center" vertical="center"/>
    </xf>
    <xf numFmtId="0" fontId="0" fillId="0" borderId="32" xfId="0" applyFont="1" applyBorder="1" applyAlignment="1" applyProtection="1">
      <alignment horizontal="center" vertical="center"/>
    </xf>
    <xf numFmtId="164" fontId="7" fillId="0" borderId="13" xfId="0" applyNumberFormat="1" applyFont="1" applyBorder="1" applyAlignment="1" applyProtection="1">
      <alignment horizontal="center" vertical="center"/>
    </xf>
    <xf numFmtId="164" fontId="7" fillId="0" borderId="14" xfId="0" applyNumberFormat="1" applyFont="1" applyBorder="1" applyAlignment="1" applyProtection="1">
      <alignment horizontal="center" vertical="center"/>
    </xf>
    <xf numFmtId="164" fontId="7" fillId="0" borderId="24" xfId="0" applyNumberFormat="1" applyFont="1" applyBorder="1" applyAlignment="1" applyProtection="1">
      <alignment horizontal="center" vertical="center"/>
    </xf>
    <xf numFmtId="1" fontId="7" fillId="3" borderId="6" xfId="0" applyNumberFormat="1" applyFont="1" applyFill="1" applyBorder="1" applyAlignment="1" applyProtection="1">
      <alignment horizontal="center" vertical="center"/>
      <protection locked="0"/>
    </xf>
    <xf numFmtId="0" fontId="1" fillId="0" borderId="12" xfId="0" applyFont="1" applyBorder="1" applyAlignment="1" applyProtection="1">
      <alignment horizontal="center" vertical="center"/>
    </xf>
    <xf numFmtId="166" fontId="0" fillId="0" borderId="32" xfId="0" applyNumberFormat="1" applyBorder="1" applyAlignment="1" applyProtection="1">
      <alignment horizontal="center" vertical="center"/>
    </xf>
    <xf numFmtId="0" fontId="1" fillId="0" borderId="13" xfId="0" applyFont="1" applyBorder="1" applyAlignment="1" applyProtection="1">
      <alignment horizontal="center" vertical="center"/>
    </xf>
    <xf numFmtId="166" fontId="0" fillId="0" borderId="24" xfId="0" applyNumberFormat="1" applyBorder="1" applyAlignment="1" applyProtection="1">
      <alignment horizontal="center" vertical="center"/>
    </xf>
    <xf numFmtId="164" fontId="1" fillId="2" borderId="0" xfId="0" applyNumberFormat="1" applyFont="1" applyFill="1" applyBorder="1" applyAlignment="1" applyProtection="1">
      <alignment vertical="center" wrapText="1"/>
    </xf>
    <xf numFmtId="164" fontId="1" fillId="2" borderId="5" xfId="0" applyNumberFormat="1" applyFont="1" applyFill="1" applyBorder="1" applyAlignment="1" applyProtection="1">
      <alignment vertical="center" wrapText="1"/>
    </xf>
    <xf numFmtId="0" fontId="0" fillId="0" borderId="0" xfId="0" applyAlignment="1" applyProtection="1">
      <alignment horizontal="center" vertical="center"/>
    </xf>
    <xf numFmtId="0" fontId="0" fillId="0" borderId="0" xfId="0" applyFill="1" applyAlignment="1" applyProtection="1">
      <alignment horizontal="center" vertical="center"/>
    </xf>
    <xf numFmtId="0" fontId="1" fillId="0" borderId="46" xfId="0" applyFont="1" applyFill="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47" xfId="0" applyFont="1" applyBorder="1" applyAlignment="1" applyProtection="1">
      <alignment horizontal="center" vertical="center" wrapText="1"/>
    </xf>
    <xf numFmtId="0" fontId="4" fillId="0" borderId="20" xfId="0" applyFont="1" applyBorder="1" applyAlignment="1" applyProtection="1">
      <alignment horizontal="center" vertical="center"/>
    </xf>
    <xf numFmtId="164" fontId="4" fillId="0" borderId="15" xfId="0" applyNumberFormat="1" applyFont="1" applyBorder="1" applyAlignment="1" applyProtection="1">
      <alignment horizontal="center" vertical="center"/>
    </xf>
    <xf numFmtId="164" fontId="4" fillId="0" borderId="16" xfId="0" applyNumberFormat="1" applyFont="1" applyBorder="1" applyAlignment="1" applyProtection="1">
      <alignment horizontal="center" vertical="center"/>
    </xf>
    <xf numFmtId="0" fontId="1" fillId="0" borderId="58" xfId="0" applyFont="1" applyBorder="1" applyAlignment="1" applyProtection="1">
      <alignment horizontal="center" vertical="center" wrapText="1"/>
    </xf>
    <xf numFmtId="0" fontId="1" fillId="0" borderId="0" xfId="0" applyFont="1" applyFill="1" applyBorder="1" applyAlignment="1">
      <alignment horizontal="center" vertical="center" wrapText="1"/>
    </xf>
    <xf numFmtId="164" fontId="5" fillId="9" borderId="43" xfId="0" applyNumberFormat="1" applyFont="1" applyFill="1" applyBorder="1" applyAlignment="1">
      <alignment horizontal="center" vertical="center"/>
    </xf>
    <xf numFmtId="164" fontId="5" fillId="9" borderId="45" xfId="0" applyNumberFormat="1" applyFont="1" applyFill="1" applyBorder="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7" fillId="3" borderId="29" xfId="0" applyNumberFormat="1" applyFont="1" applyFill="1" applyBorder="1" applyAlignment="1" applyProtection="1">
      <alignment horizontal="center" vertical="center"/>
      <protection locked="0"/>
    </xf>
    <xf numFmtId="1" fontId="7" fillId="3" borderId="29" xfId="0" applyNumberFormat="1" applyFont="1" applyFill="1" applyBorder="1" applyAlignment="1" applyProtection="1">
      <alignment horizontal="center" vertical="center"/>
      <protection locked="0"/>
    </xf>
    <xf numFmtId="0" fontId="7" fillId="0" borderId="0" xfId="0" applyFont="1" applyFill="1" applyBorder="1" applyAlignment="1">
      <alignment horizontal="center"/>
    </xf>
    <xf numFmtId="0" fontId="7" fillId="0" borderId="0" xfId="0" applyFont="1" applyAlignment="1">
      <alignment horizontal="center"/>
    </xf>
    <xf numFmtId="0" fontId="0" fillId="0" borderId="0" xfId="0" applyFill="1" applyBorder="1" applyAlignment="1">
      <alignment horizontal="center"/>
    </xf>
    <xf numFmtId="0" fontId="0" fillId="0" borderId="0" xfId="0" applyAlignment="1">
      <alignment horizontal="center" vertical="center"/>
    </xf>
    <xf numFmtId="0" fontId="0" fillId="0" borderId="12" xfId="0" applyBorder="1" applyAlignment="1">
      <alignment horizontal="center" vertical="center"/>
    </xf>
    <xf numFmtId="0" fontId="0" fillId="0" borderId="46" xfId="0" applyBorder="1" applyAlignment="1">
      <alignment horizontal="center" vertical="center"/>
    </xf>
    <xf numFmtId="164" fontId="1" fillId="0" borderId="0" xfId="0" applyNumberFormat="1" applyFont="1" applyFill="1" applyBorder="1" applyAlignment="1" applyProtection="1">
      <alignment horizontal="center" vertical="center"/>
      <protection locked="0"/>
    </xf>
    <xf numFmtId="164" fontId="1" fillId="0" borderId="0" xfId="0" applyNumberFormat="1" applyFont="1" applyFill="1" applyBorder="1" applyAlignment="1" applyProtection="1">
      <alignment horizontal="center" vertical="center" wrapText="1"/>
      <protection locked="0"/>
    </xf>
    <xf numFmtId="164" fontId="0" fillId="0" borderId="0" xfId="0" applyNumberFormat="1" applyFont="1" applyFill="1" applyBorder="1" applyAlignment="1" applyProtection="1">
      <alignment horizontal="center" vertical="center"/>
      <protection locked="0"/>
    </xf>
    <xf numFmtId="166" fontId="0" fillId="0" borderId="0" xfId="0" applyNumberFormat="1" applyFill="1" applyBorder="1" applyAlignment="1">
      <alignment horizontal="center" vertical="center"/>
    </xf>
    <xf numFmtId="0" fontId="0" fillId="0" borderId="0" xfId="0"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protection locked="0"/>
    </xf>
    <xf numFmtId="164" fontId="0"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0" fillId="0" borderId="0" xfId="0" applyFill="1" applyBorder="1" applyAlignment="1">
      <alignment wrapText="1"/>
    </xf>
    <xf numFmtId="164" fontId="0" fillId="0" borderId="0" xfId="0" applyNumberFormat="1" applyFont="1" applyFill="1" applyBorder="1" applyAlignment="1" applyProtection="1">
      <alignment vertical="center"/>
      <protection locked="0"/>
    </xf>
    <xf numFmtId="0" fontId="6" fillId="0" borderId="0" xfId="0" applyNumberFormat="1" applyFont="1" applyFill="1" applyBorder="1" applyAlignment="1">
      <alignment vertical="center"/>
    </xf>
    <xf numFmtId="0" fontId="7" fillId="0" borderId="0" xfId="0" applyNumberFormat="1" applyFont="1" applyFill="1" applyBorder="1" applyAlignment="1">
      <alignment vertical="center"/>
    </xf>
    <xf numFmtId="164" fontId="5" fillId="9" borderId="10" xfId="0" applyNumberFormat="1" applyFont="1" applyFill="1" applyBorder="1" applyAlignment="1">
      <alignment horizontal="center" vertical="center"/>
    </xf>
    <xf numFmtId="164" fontId="5" fillId="9" borderId="20" xfId="0" applyNumberFormat="1" applyFont="1" applyFill="1" applyBorder="1" applyAlignment="1">
      <alignment horizontal="center" vertical="center"/>
    </xf>
    <xf numFmtId="164" fontId="7" fillId="3" borderId="55" xfId="0" applyNumberFormat="1" applyFont="1" applyFill="1" applyBorder="1" applyAlignment="1" applyProtection="1">
      <alignment horizontal="center" vertical="center"/>
      <protection locked="0"/>
    </xf>
    <xf numFmtId="164" fontId="3" fillId="0" borderId="23" xfId="0" applyNumberFormat="1" applyFont="1" applyBorder="1" applyAlignment="1" applyProtection="1">
      <alignment horizontal="center" vertical="center"/>
    </xf>
    <xf numFmtId="1" fontId="7" fillId="3" borderId="32" xfId="0" applyNumberFormat="1" applyFont="1" applyFill="1" applyBorder="1" applyAlignment="1" applyProtection="1">
      <alignment vertical="center"/>
      <protection locked="0"/>
    </xf>
    <xf numFmtId="164" fontId="7" fillId="3" borderId="32" xfId="0" applyNumberFormat="1" applyFont="1" applyFill="1" applyBorder="1" applyAlignment="1" applyProtection="1">
      <alignment vertical="center"/>
      <protection locked="0"/>
    </xf>
    <xf numFmtId="164" fontId="7" fillId="3" borderId="24" xfId="0" applyNumberFormat="1" applyFont="1" applyFill="1" applyBorder="1" applyAlignment="1" applyProtection="1">
      <alignment vertical="center"/>
      <protection locked="0"/>
    </xf>
    <xf numFmtId="1" fontId="7" fillId="3" borderId="47" xfId="0" applyNumberFormat="1" applyFont="1" applyFill="1" applyBorder="1" applyAlignment="1" applyProtection="1">
      <alignment vertical="center"/>
      <protection locked="0"/>
    </xf>
    <xf numFmtId="0" fontId="3" fillId="0" borderId="22" xfId="0" applyNumberFormat="1" applyFont="1" applyBorder="1" applyAlignment="1">
      <alignment horizontal="center" vertical="center"/>
    </xf>
    <xf numFmtId="0" fontId="0" fillId="0" borderId="67" xfId="0" applyBorder="1" applyAlignment="1">
      <alignment horizontal="center" vertical="center"/>
    </xf>
    <xf numFmtId="0" fontId="1" fillId="0" borderId="59" xfId="0" applyFont="1" applyBorder="1" applyAlignment="1">
      <alignment horizontal="center" vertical="center" wrapText="1"/>
    </xf>
    <xf numFmtId="1" fontId="7" fillId="3" borderId="47" xfId="0" applyNumberFormat="1" applyFont="1" applyFill="1" applyBorder="1" applyAlignment="1" applyProtection="1">
      <alignment horizontal="center" vertical="center"/>
      <protection locked="0"/>
    </xf>
    <xf numFmtId="164" fontId="7" fillId="3" borderId="32" xfId="0" applyNumberFormat="1" applyFont="1" applyFill="1" applyBorder="1" applyAlignment="1" applyProtection="1">
      <alignment horizontal="center" vertical="center"/>
      <protection locked="0"/>
    </xf>
    <xf numFmtId="1" fontId="7" fillId="3" borderId="32" xfId="0" applyNumberFormat="1" applyFont="1" applyFill="1" applyBorder="1" applyAlignment="1" applyProtection="1">
      <alignment horizontal="center" vertical="center"/>
      <protection locked="0"/>
    </xf>
    <xf numFmtId="164" fontId="7" fillId="3" borderId="24" xfId="0" applyNumberFormat="1" applyFont="1" applyFill="1" applyBorder="1" applyAlignment="1" applyProtection="1">
      <alignment horizontal="center" vertical="center"/>
      <protection locked="0"/>
    </xf>
    <xf numFmtId="0" fontId="0" fillId="0" borderId="43" xfId="0" applyBorder="1" applyAlignment="1">
      <alignment horizontal="left" wrapText="1"/>
    </xf>
    <xf numFmtId="0" fontId="0" fillId="0" borderId="10" xfId="0" applyBorder="1" applyAlignment="1">
      <alignment horizontal="center"/>
    </xf>
    <xf numFmtId="0" fontId="0" fillId="0" borderId="0" xfId="0" applyAlignment="1">
      <alignment horizontal="center"/>
    </xf>
    <xf numFmtId="0" fontId="8" fillId="3" borderId="2"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7" fillId="8" borderId="43" xfId="0" applyFont="1" applyFill="1" applyBorder="1" applyAlignment="1">
      <alignment horizontal="center" vertical="center" wrapText="1"/>
    </xf>
    <xf numFmtId="0" fontId="7" fillId="8" borderId="59"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1" fillId="0" borderId="0" xfId="0" applyFont="1" applyBorder="1" applyAlignment="1">
      <alignment horizontal="center" wrapText="1"/>
    </xf>
    <xf numFmtId="0" fontId="1" fillId="0" borderId="15" xfId="0" applyFont="1" applyBorder="1" applyAlignment="1">
      <alignment horizontal="center" wrapText="1"/>
    </xf>
    <xf numFmtId="0" fontId="0" fillId="0" borderId="43" xfId="0" applyBorder="1" applyAlignment="1">
      <alignment horizontal="center"/>
    </xf>
    <xf numFmtId="0" fontId="6" fillId="0" borderId="3" xfId="0" applyFont="1" applyBorder="1" applyAlignment="1">
      <alignment horizontal="center" vertical="center"/>
    </xf>
    <xf numFmtId="164" fontId="7" fillId="0" borderId="36" xfId="0" applyNumberFormat="1" applyFont="1" applyFill="1" applyBorder="1" applyAlignment="1" applyProtection="1">
      <alignment horizontal="center" vertical="center"/>
    </xf>
    <xf numFmtId="164" fontId="7" fillId="0" borderId="29" xfId="0" applyNumberFormat="1" applyFont="1" applyFill="1" applyBorder="1" applyAlignment="1" applyProtection="1">
      <alignment horizontal="center" vertical="center"/>
    </xf>
    <xf numFmtId="0" fontId="7" fillId="0" borderId="57" xfId="0" applyFont="1" applyBorder="1" applyAlignment="1">
      <alignment horizontal="center" vertical="center" wrapText="1"/>
    </xf>
    <xf numFmtId="0" fontId="7" fillId="0" borderId="57" xfId="0" applyFont="1" applyFill="1" applyBorder="1" applyAlignment="1">
      <alignment horizontal="center" vertical="center" wrapText="1"/>
    </xf>
    <xf numFmtId="0" fontId="7" fillId="8" borderId="44" xfId="0" applyFont="1" applyFill="1" applyBorder="1" applyAlignment="1">
      <alignment horizontal="center" vertical="center" wrapText="1"/>
    </xf>
    <xf numFmtId="0" fontId="7" fillId="8" borderId="45" xfId="0" applyFont="1" applyFill="1" applyBorder="1" applyAlignment="1">
      <alignment horizontal="center" vertical="center" wrapText="1"/>
    </xf>
    <xf numFmtId="164" fontId="7" fillId="0" borderId="55" xfId="0" applyNumberFormat="1" applyFont="1" applyFill="1" applyBorder="1" applyAlignment="1" applyProtection="1">
      <alignment horizontal="center" vertical="center"/>
    </xf>
    <xf numFmtId="0" fontId="7" fillId="0" borderId="8" xfId="0" applyFont="1" applyFill="1" applyBorder="1" applyAlignment="1">
      <alignment horizontal="center" wrapText="1"/>
    </xf>
    <xf numFmtId="0" fontId="7" fillId="0" borderId="0" xfId="0" applyFont="1" applyFill="1" applyBorder="1" applyAlignment="1">
      <alignment horizontal="center" wrapText="1"/>
    </xf>
    <xf numFmtId="0" fontId="7" fillId="0" borderId="15" xfId="0" applyFont="1" applyFill="1" applyBorder="1" applyAlignment="1">
      <alignment horizontal="center" wrapText="1"/>
    </xf>
    <xf numFmtId="0" fontId="0" fillId="0" borderId="8" xfId="0" applyFill="1" applyBorder="1" applyAlignment="1">
      <alignment horizontal="center" wrapText="1"/>
    </xf>
    <xf numFmtId="0" fontId="0" fillId="0" borderId="0" xfId="0" applyFill="1" applyBorder="1" applyAlignment="1">
      <alignment horizontal="center" wrapText="1"/>
    </xf>
    <xf numFmtId="0" fontId="0" fillId="0" borderId="15" xfId="0" applyFill="1" applyBorder="1" applyAlignment="1">
      <alignment horizontal="center" wrapText="1"/>
    </xf>
    <xf numFmtId="164" fontId="5" fillId="0" borderId="8" xfId="0" applyNumberFormat="1" applyFont="1" applyFill="1" applyBorder="1" applyAlignment="1">
      <alignment horizontal="center" vertical="center"/>
    </xf>
    <xf numFmtId="164" fontId="5" fillId="0" borderId="0" xfId="0" applyNumberFormat="1" applyFont="1" applyFill="1" applyAlignment="1">
      <alignment horizontal="center" vertical="center"/>
    </xf>
    <xf numFmtId="164" fontId="5" fillId="0" borderId="15" xfId="0" applyNumberFormat="1" applyFont="1" applyFill="1" applyBorder="1" applyAlignment="1">
      <alignment horizontal="center" vertical="center"/>
    </xf>
    <xf numFmtId="0" fontId="1" fillId="0" borderId="67" xfId="0" applyFont="1" applyBorder="1" applyAlignment="1">
      <alignment horizontal="center" wrapText="1"/>
    </xf>
    <xf numFmtId="0" fontId="1" fillId="0" borderId="46" xfId="0" applyFont="1" applyBorder="1" applyAlignment="1">
      <alignment horizontal="center" wrapText="1"/>
    </xf>
    <xf numFmtId="0" fontId="0" fillId="3" borderId="0"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1" fillId="0" borderId="36" xfId="0" applyFont="1" applyBorder="1" applyAlignment="1">
      <alignment horizontal="center" wrapText="1"/>
    </xf>
    <xf numFmtId="0" fontId="1" fillId="0" borderId="68" xfId="0" applyFont="1" applyBorder="1" applyAlignment="1">
      <alignment horizontal="center" wrapText="1"/>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164" fontId="1" fillId="0" borderId="38" xfId="0" applyNumberFormat="1" applyFont="1" applyBorder="1" applyAlignment="1" applyProtection="1">
      <alignment horizontal="center" vertical="center"/>
    </xf>
    <xf numFmtId="164" fontId="1" fillId="0" borderId="39" xfId="0" applyNumberFormat="1" applyFont="1" applyBorder="1" applyAlignment="1" applyProtection="1">
      <alignment horizontal="center" vertical="center"/>
    </xf>
    <xf numFmtId="164" fontId="1" fillId="0" borderId="56" xfId="0" applyNumberFormat="1" applyFont="1" applyBorder="1" applyAlignment="1" applyProtection="1">
      <alignment horizontal="center" vertical="center"/>
    </xf>
    <xf numFmtId="0" fontId="10" fillId="0" borderId="3" xfId="0" applyFont="1" applyBorder="1" applyAlignment="1">
      <alignment horizontal="center"/>
    </xf>
    <xf numFmtId="0" fontId="10" fillId="0" borderId="2" xfId="0" applyFont="1" applyBorder="1" applyAlignment="1">
      <alignment horizontal="center"/>
    </xf>
    <xf numFmtId="0" fontId="10" fillId="0" borderId="18" xfId="0" applyFont="1" applyBorder="1" applyAlignment="1">
      <alignment horizontal="center"/>
    </xf>
    <xf numFmtId="164" fontId="6" fillId="0" borderId="1" xfId="0" applyNumberFormat="1" applyFont="1" applyFill="1" applyBorder="1" applyAlignment="1">
      <alignment horizontal="center"/>
    </xf>
    <xf numFmtId="164" fontId="6" fillId="0" borderId="32" xfId="0" applyNumberFormat="1" applyFont="1" applyFill="1" applyBorder="1" applyAlignment="1">
      <alignment horizontal="center"/>
    </xf>
    <xf numFmtId="164" fontId="7" fillId="3" borderId="1" xfId="0" applyNumberFormat="1" applyFont="1" applyFill="1" applyBorder="1" applyAlignment="1" applyProtection="1">
      <alignment horizontal="center"/>
      <protection locked="0"/>
    </xf>
    <xf numFmtId="164" fontId="7" fillId="3" borderId="32" xfId="0" applyNumberFormat="1" applyFont="1" applyFill="1" applyBorder="1" applyAlignment="1" applyProtection="1">
      <alignment horizontal="center"/>
      <protection locked="0"/>
    </xf>
    <xf numFmtId="164" fontId="7" fillId="3" borderId="29" xfId="0" applyNumberFormat="1" applyFont="1" applyFill="1" applyBorder="1" applyAlignment="1" applyProtection="1">
      <alignment horizontal="center"/>
      <protection locked="0"/>
    </xf>
    <xf numFmtId="164" fontId="7" fillId="3" borderId="37" xfId="0" applyNumberFormat="1" applyFont="1" applyFill="1" applyBorder="1" applyAlignment="1" applyProtection="1">
      <alignment horizontal="center"/>
      <protection locked="0"/>
    </xf>
    <xf numFmtId="166" fontId="7" fillId="0" borderId="39" xfId="0" applyNumberFormat="1" applyFont="1" applyFill="1" applyBorder="1" applyAlignment="1">
      <alignment horizontal="center"/>
    </xf>
    <xf numFmtId="166" fontId="7" fillId="0" borderId="40" xfId="0" applyNumberFormat="1" applyFont="1" applyFill="1" applyBorder="1" applyAlignment="1">
      <alignment horizontal="center"/>
    </xf>
    <xf numFmtId="0" fontId="12" fillId="0" borderId="46" xfId="0" applyFont="1" applyFill="1" applyBorder="1" applyAlignment="1">
      <alignment horizontal="center"/>
    </xf>
    <xf numFmtId="0" fontId="12" fillId="0" borderId="31" xfId="0" applyFont="1" applyFill="1" applyBorder="1" applyAlignment="1">
      <alignment horizontal="center"/>
    </xf>
    <xf numFmtId="0" fontId="12" fillId="0" borderId="47" xfId="0" applyFont="1" applyFill="1" applyBorder="1" applyAlignment="1">
      <alignment horizontal="center"/>
    </xf>
    <xf numFmtId="164" fontId="7" fillId="0" borderId="55" xfId="0" applyNumberFormat="1" applyFont="1" applyFill="1" applyBorder="1" applyAlignment="1" applyProtection="1">
      <alignment horizontal="center" vertical="center"/>
      <protection locked="0"/>
    </xf>
    <xf numFmtId="164" fontId="7" fillId="0" borderId="29" xfId="0" applyNumberFormat="1" applyFont="1" applyFill="1" applyBorder="1" applyAlignment="1" applyProtection="1">
      <alignment horizontal="center" vertical="center"/>
      <protection locked="0"/>
    </xf>
    <xf numFmtId="164" fontId="7" fillId="0" borderId="36" xfId="0" applyNumberFormat="1" applyFont="1" applyFill="1" applyBorder="1" applyAlignment="1" applyProtection="1">
      <alignment horizontal="center" vertical="center"/>
      <protection locked="0"/>
    </xf>
    <xf numFmtId="164" fontId="1" fillId="0" borderId="56" xfId="0" applyNumberFormat="1" applyFont="1" applyBorder="1" applyAlignment="1">
      <alignment horizontal="center" vertical="center"/>
    </xf>
    <xf numFmtId="164" fontId="1" fillId="0" borderId="39" xfId="0" applyNumberFormat="1" applyFont="1" applyBorder="1" applyAlignment="1">
      <alignment horizontal="center" vertical="center"/>
    </xf>
    <xf numFmtId="164" fontId="1" fillId="0" borderId="38" xfId="0" applyNumberFormat="1" applyFont="1" applyBorder="1" applyAlignment="1">
      <alignment horizontal="center" vertical="center"/>
    </xf>
    <xf numFmtId="0" fontId="6" fillId="0" borderId="2"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3" xfId="0" applyFont="1" applyBorder="1" applyAlignment="1" applyProtection="1">
      <alignment horizontal="center" vertical="center"/>
    </xf>
    <xf numFmtId="0" fontId="0" fillId="0" borderId="8" xfId="0"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164" fontId="7" fillId="0" borderId="13" xfId="0" applyNumberFormat="1" applyFont="1" applyFill="1" applyBorder="1" applyAlignment="1" applyProtection="1">
      <alignment horizontal="center" vertical="center"/>
    </xf>
    <xf numFmtId="164" fontId="7" fillId="0" borderId="14" xfId="0" applyNumberFormat="1" applyFont="1" applyFill="1" applyBorder="1" applyAlignment="1" applyProtection="1">
      <alignment horizontal="center" vertical="center"/>
    </xf>
    <xf numFmtId="164" fontId="1" fillId="0" borderId="68" xfId="0" applyNumberFormat="1" applyFont="1" applyBorder="1" applyAlignment="1" applyProtection="1">
      <alignment horizontal="center" vertical="center"/>
    </xf>
    <xf numFmtId="164" fontId="1" fillId="0" borderId="69" xfId="0" applyNumberFormat="1" applyFont="1" applyBorder="1" applyAlignment="1" applyProtection="1">
      <alignment horizontal="center" vertical="center"/>
    </xf>
    <xf numFmtId="164" fontId="6" fillId="0" borderId="12"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6" fillId="0" borderId="14" xfId="0" applyNumberFormat="1" applyFont="1" applyFill="1" applyBorder="1" applyAlignment="1">
      <alignment horizontal="center" vertical="center"/>
    </xf>
    <xf numFmtId="164" fontId="0" fillId="3" borderId="3" xfId="0" applyNumberFormat="1" applyFont="1" applyFill="1" applyBorder="1" applyAlignment="1" applyProtection="1">
      <alignment horizontal="center" vertical="center"/>
      <protection locked="0"/>
    </xf>
    <xf numFmtId="164" fontId="0" fillId="3" borderId="18"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164" fontId="4" fillId="0" borderId="3"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18" xfId="0" applyNumberFormat="1" applyFont="1" applyBorder="1" applyAlignment="1">
      <alignment horizontal="center"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Fill="1" applyAlignment="1">
      <alignment horizontal="center"/>
    </xf>
    <xf numFmtId="0" fontId="1" fillId="0" borderId="64"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18"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164" fontId="1" fillId="0" borderId="3" xfId="0" applyNumberFormat="1" applyFont="1" applyBorder="1" applyAlignment="1" applyProtection="1">
      <alignment horizontal="center" vertical="center"/>
    </xf>
    <xf numFmtId="164" fontId="1" fillId="0" borderId="2"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64" fontId="1" fillId="0" borderId="8"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64" fontId="1" fillId="0" borderId="20" xfId="0" applyNumberFormat="1" applyFont="1" applyBorder="1" applyAlignment="1" applyProtection="1">
      <alignment horizontal="center" vertical="center"/>
    </xf>
    <xf numFmtId="164" fontId="1" fillId="0" borderId="15"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xf>
    <xf numFmtId="0" fontId="1" fillId="0" borderId="64" xfId="0" applyFont="1" applyBorder="1" applyAlignment="1">
      <alignment horizontal="center" vertical="center"/>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20" fillId="0" borderId="3" xfId="0" applyFont="1" applyBorder="1" applyAlignment="1">
      <alignment horizontal="center" vertical="center" wrapText="1"/>
    </xf>
    <xf numFmtId="0" fontId="20" fillId="0" borderId="2" xfId="0" applyFont="1" applyBorder="1" applyAlignment="1">
      <alignment horizontal="center" vertical="center"/>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0" xfId="0" applyFont="1" applyBorder="1" applyAlignment="1">
      <alignment horizontal="center" wrapText="1"/>
    </xf>
    <xf numFmtId="0" fontId="10" fillId="0" borderId="11" xfId="0" applyFont="1" applyBorder="1" applyAlignment="1">
      <alignment horizontal="center" wrapText="1"/>
    </xf>
    <xf numFmtId="0" fontId="10" fillId="0" borderId="20" xfId="0" applyFont="1" applyBorder="1" applyAlignment="1">
      <alignment horizontal="center" wrapText="1"/>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0" xfId="0" applyFont="1" applyFill="1" applyBorder="1" applyAlignment="1">
      <alignment horizontal="center" wrapText="1"/>
    </xf>
    <xf numFmtId="0" fontId="20" fillId="0" borderId="3" xfId="0" applyFont="1" applyBorder="1" applyAlignment="1">
      <alignment horizontal="center" vertical="center"/>
    </xf>
    <xf numFmtId="164" fontId="1" fillId="0" borderId="22" xfId="0" applyNumberFormat="1" applyFont="1" applyBorder="1" applyAlignment="1" applyProtection="1">
      <alignment horizontal="center" vertical="center"/>
    </xf>
    <xf numFmtId="164" fontId="1" fillId="0" borderId="35" xfId="0" applyNumberFormat="1" applyFont="1" applyBorder="1" applyAlignment="1" applyProtection="1">
      <alignment horizontal="center" vertical="center"/>
    </xf>
    <xf numFmtId="0" fontId="7" fillId="0" borderId="44" xfId="0" applyFont="1" applyFill="1" applyBorder="1" applyAlignment="1">
      <alignment horizontal="center" vertical="center" wrapText="1"/>
    </xf>
    <xf numFmtId="164" fontId="1" fillId="0" borderId="13"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46"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0" xfId="0" applyAlignment="1">
      <alignment horizontal="center" vertical="center"/>
    </xf>
    <xf numFmtId="0" fontId="1" fillId="0" borderId="3" xfId="0" applyFont="1" applyBorder="1" applyAlignment="1">
      <alignment horizontal="center"/>
    </xf>
    <xf numFmtId="0" fontId="1" fillId="0" borderId="2" xfId="0" applyFont="1" applyBorder="1" applyAlignment="1">
      <alignment horizontal="center"/>
    </xf>
    <xf numFmtId="0" fontId="0" fillId="0" borderId="8" xfId="0" applyBorder="1" applyAlignment="1">
      <alignment horizontal="center"/>
    </xf>
    <xf numFmtId="164" fontId="5" fillId="9" borderId="64" xfId="0" applyNumberFormat="1" applyFont="1" applyFill="1" applyBorder="1" applyAlignment="1">
      <alignment horizontal="center" vertical="center"/>
    </xf>
    <xf numFmtId="164" fontId="5" fillId="9" borderId="43" xfId="0" applyNumberFormat="1" applyFont="1" applyFill="1" applyBorder="1" applyAlignment="1">
      <alignment horizontal="center" vertical="center"/>
    </xf>
    <xf numFmtId="164" fontId="5" fillId="9" borderId="7" xfId="0" applyNumberFormat="1" applyFont="1" applyFill="1" applyBorder="1" applyAlignment="1">
      <alignment horizontal="center" vertical="center"/>
    </xf>
    <xf numFmtId="164" fontId="5" fillId="9" borderId="10" xfId="0" applyNumberFormat="1" applyFont="1" applyFill="1" applyBorder="1" applyAlignment="1">
      <alignment horizontal="center" vertical="center"/>
    </xf>
    <xf numFmtId="0" fontId="0" fillId="8" borderId="0" xfId="0" applyFill="1" applyAlignment="1">
      <alignment horizontal="center"/>
    </xf>
    <xf numFmtId="164" fontId="5" fillId="0" borderId="0" xfId="0" applyNumberFormat="1" applyFont="1" applyFill="1" applyBorder="1" applyAlignment="1">
      <alignment horizontal="center" vertical="center"/>
    </xf>
    <xf numFmtId="0" fontId="8" fillId="3" borderId="3" xfId="0" applyFont="1" applyFill="1" applyBorder="1" applyAlignment="1" applyProtection="1">
      <alignment horizontal="center" vertical="center" wrapText="1"/>
      <protection locked="0"/>
    </xf>
    <xf numFmtId="0" fontId="0" fillId="0" borderId="0"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8" xfId="0" applyBorder="1" applyAlignment="1">
      <alignment horizontal="center"/>
    </xf>
    <xf numFmtId="164" fontId="0" fillId="0" borderId="49" xfId="0" applyNumberFormat="1" applyBorder="1" applyAlignment="1">
      <alignment horizontal="center" vertical="center"/>
    </xf>
    <xf numFmtId="164" fontId="0" fillId="0" borderId="27" xfId="0" applyNumberFormat="1" applyBorder="1" applyAlignment="1">
      <alignment horizontal="center" vertical="center"/>
    </xf>
    <xf numFmtId="0" fontId="0" fillId="2" borderId="46" xfId="0" applyFill="1" applyBorder="1" applyAlignment="1">
      <alignment horizontal="center" vertical="center"/>
    </xf>
    <xf numFmtId="0" fontId="0" fillId="2" borderId="31"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64" fontId="1" fillId="0" borderId="41" xfId="0" applyNumberFormat="1" applyFont="1" applyBorder="1" applyAlignment="1">
      <alignment horizontal="center" vertical="center" wrapText="1"/>
    </xf>
    <xf numFmtId="164" fontId="1" fillId="0" borderId="25" xfId="0" applyNumberFormat="1" applyFont="1" applyBorder="1" applyAlignment="1">
      <alignment horizontal="center" vertical="center" wrapText="1"/>
    </xf>
    <xf numFmtId="0" fontId="1" fillId="2" borderId="22"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31" xfId="0" applyFont="1" applyBorder="1" applyAlignment="1">
      <alignment horizontal="center" vertical="center" wrapText="1"/>
    </xf>
    <xf numFmtId="0" fontId="0" fillId="0" borderId="14"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164" fontId="1" fillId="0" borderId="47" xfId="0" applyNumberFormat="1" applyFont="1" applyBorder="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8" xfId="0" applyFont="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4" fillId="2" borderId="38" xfId="0" applyNumberFormat="1" applyFont="1" applyFill="1" applyBorder="1" applyAlignment="1">
      <alignment horizontal="center" vertical="center"/>
    </xf>
    <xf numFmtId="0" fontId="4" fillId="2" borderId="39" xfId="0" applyNumberFormat="1" applyFont="1" applyFill="1" applyBorder="1" applyAlignment="1">
      <alignment horizontal="center" vertical="center"/>
    </xf>
    <xf numFmtId="164" fontId="0" fillId="0" borderId="14" xfId="0" applyNumberFormat="1" applyBorder="1" applyAlignment="1">
      <alignment horizontal="center" vertical="center"/>
    </xf>
    <xf numFmtId="164" fontId="0" fillId="0" borderId="24" xfId="0" applyNumberFormat="1" applyBorder="1" applyAlignment="1">
      <alignment horizontal="center" vertical="center"/>
    </xf>
    <xf numFmtId="0" fontId="1" fillId="0" borderId="41" xfId="0" applyFont="1" applyBorder="1" applyAlignment="1">
      <alignment horizontal="center" vertical="center" wrapText="1"/>
    </xf>
    <xf numFmtId="0" fontId="1" fillId="0" borderId="50" xfId="0" applyFont="1" applyBorder="1" applyAlignment="1">
      <alignment horizontal="center" vertical="center" wrapText="1"/>
    </xf>
    <xf numFmtId="0" fontId="0" fillId="0" borderId="49" xfId="0" applyBorder="1" applyAlignment="1">
      <alignment horizontal="center" vertical="center"/>
    </xf>
    <xf numFmtId="0" fontId="0" fillId="0" borderId="34" xfId="0" applyBorder="1" applyAlignment="1">
      <alignment horizontal="center" vertical="center"/>
    </xf>
    <xf numFmtId="0" fontId="10" fillId="0" borderId="63" xfId="0" applyFont="1" applyBorder="1" applyAlignment="1">
      <alignment horizontal="center" vertical="center"/>
    </xf>
    <xf numFmtId="0" fontId="10" fillId="0" borderId="62" xfId="0" applyFont="1" applyBorder="1" applyAlignment="1">
      <alignment horizontal="center" vertical="center"/>
    </xf>
    <xf numFmtId="0" fontId="10" fillId="0" borderId="61" xfId="0" applyFont="1" applyBorder="1" applyAlignment="1">
      <alignment horizontal="center" vertical="center"/>
    </xf>
    <xf numFmtId="0" fontId="0" fillId="0" borderId="8" xfId="0"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164" fontId="4" fillId="0" borderId="12"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0" borderId="32" xfId="0" applyNumberFormat="1" applyFont="1" applyFill="1" applyBorder="1" applyAlignment="1">
      <alignment horizontal="center" vertical="center"/>
    </xf>
    <xf numFmtId="164" fontId="4" fillId="0" borderId="13"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xf>
    <xf numFmtId="164" fontId="4" fillId="0" borderId="24" xfId="0" applyNumberFormat="1" applyFont="1" applyFill="1" applyBorder="1" applyAlignment="1">
      <alignment horizontal="center" vertical="center"/>
    </xf>
    <xf numFmtId="0" fontId="0" fillId="2" borderId="53" xfId="0" applyFill="1" applyBorder="1" applyAlignment="1">
      <alignment horizontal="center" vertical="center"/>
    </xf>
    <xf numFmtId="0" fontId="0" fillId="2" borderId="52"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0" xfId="0" applyFill="1" applyBorder="1" applyAlignment="1">
      <alignment horizontal="center" vertical="center"/>
    </xf>
    <xf numFmtId="0" fontId="0" fillId="2" borderId="16" xfId="0" applyFill="1" applyBorder="1" applyAlignment="1">
      <alignment horizontal="center" vertical="center"/>
    </xf>
    <xf numFmtId="0" fontId="1" fillId="0" borderId="54" xfId="0" applyFont="1" applyBorder="1" applyAlignment="1">
      <alignment horizontal="center" vertical="center"/>
    </xf>
    <xf numFmtId="0" fontId="1" fillId="0" borderId="4" xfId="0" applyFont="1" applyBorder="1" applyAlignment="1">
      <alignment horizontal="center" vertical="center"/>
    </xf>
    <xf numFmtId="0" fontId="6" fillId="0" borderId="12"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0" fillId="2" borderId="26" xfId="0" applyFill="1" applyBorder="1" applyAlignment="1">
      <alignment horizontal="center" vertical="center"/>
    </xf>
    <xf numFmtId="0" fontId="0" fillId="2" borderId="33" xfId="0" applyFill="1" applyBorder="1" applyAlignment="1">
      <alignment horizontal="center" vertical="center"/>
    </xf>
    <xf numFmtId="0" fontId="0" fillId="2" borderId="27" xfId="0" applyFill="1" applyBorder="1" applyAlignment="1">
      <alignment horizontal="center" vertical="center"/>
    </xf>
    <xf numFmtId="0" fontId="7" fillId="2" borderId="49"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7" fillId="2" borderId="27"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21" xfId="0" applyFont="1" applyBorder="1" applyAlignment="1">
      <alignment horizontal="center" vertical="center"/>
    </xf>
    <xf numFmtId="0" fontId="0" fillId="0" borderId="15" xfId="0" applyFill="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48" xfId="0" applyFont="1" applyBorder="1" applyAlignment="1">
      <alignment horizontal="center" vertical="center" wrapText="1"/>
    </xf>
    <xf numFmtId="0" fontId="6" fillId="0" borderId="47"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2" xfId="0" applyFont="1" applyBorder="1" applyAlignment="1">
      <alignment horizontal="center" vertical="center"/>
    </xf>
    <xf numFmtId="0" fontId="1" fillId="0" borderId="35"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2" xfId="0" applyFont="1" applyBorder="1" applyAlignment="1">
      <alignment horizontal="center" vertical="center" wrapText="1"/>
    </xf>
    <xf numFmtId="164" fontId="6" fillId="0" borderId="12"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32" xfId="0" applyNumberFormat="1" applyFont="1" applyFill="1" applyBorder="1" applyAlignment="1">
      <alignment horizontal="center" vertical="center" wrapText="1"/>
    </xf>
    <xf numFmtId="164" fontId="0" fillId="2" borderId="37" xfId="0" applyNumberFormat="1" applyFill="1" applyBorder="1" applyAlignment="1">
      <alignment horizontal="center" vertical="center"/>
    </xf>
    <xf numFmtId="164" fontId="0" fillId="2" borderId="48" xfId="0" applyNumberFormat="1" applyFill="1" applyBorder="1" applyAlignment="1">
      <alignment horizontal="center" vertical="center"/>
    </xf>
    <xf numFmtId="164" fontId="0" fillId="2" borderId="47" xfId="0" applyNumberFormat="1" applyFill="1" applyBorder="1" applyAlignment="1">
      <alignment horizontal="center" vertical="center"/>
    </xf>
    <xf numFmtId="164" fontId="6" fillId="0" borderId="53" xfId="0" applyNumberFormat="1" applyFont="1" applyFill="1" applyBorder="1" applyAlignment="1">
      <alignment horizontal="center" vertical="center" wrapText="1"/>
    </xf>
    <xf numFmtId="164" fontId="6" fillId="0" borderId="17" xfId="0" applyNumberFormat="1" applyFont="1" applyFill="1" applyBorder="1" applyAlignment="1">
      <alignment horizontal="center" vertical="center" wrapText="1"/>
    </xf>
    <xf numFmtId="164" fontId="6" fillId="0" borderId="52"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164" fontId="6" fillId="0" borderId="19"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164" fontId="6" fillId="0" borderId="21" xfId="0" applyNumberFormat="1" applyFont="1" applyFill="1" applyBorder="1" applyAlignment="1">
      <alignment horizontal="center" vertical="center" wrapText="1"/>
    </xf>
    <xf numFmtId="0" fontId="0" fillId="7" borderId="8" xfId="0" applyFill="1" applyBorder="1" applyAlignment="1">
      <alignment horizontal="center" vertical="center"/>
    </xf>
    <xf numFmtId="0" fontId="0" fillId="7" borderId="0" xfId="0" applyFill="1" applyBorder="1" applyAlignment="1">
      <alignment horizontal="center" vertical="center"/>
    </xf>
    <xf numFmtId="0" fontId="0" fillId="7" borderId="15" xfId="0" applyFill="1" applyBorder="1" applyAlignment="1">
      <alignment horizontal="center" vertical="center"/>
    </xf>
    <xf numFmtId="0" fontId="8" fillId="0" borderId="42" xfId="0" applyFont="1" applyBorder="1" applyAlignment="1">
      <alignment horizontal="center" vertical="center"/>
    </xf>
    <xf numFmtId="0" fontId="8" fillId="0" borderId="2" xfId="0" applyFont="1" applyBorder="1" applyAlignment="1">
      <alignment horizontal="center" vertical="center"/>
    </xf>
    <xf numFmtId="0" fontId="8" fillId="0" borderId="18" xfId="0" applyFont="1" applyBorder="1" applyAlignment="1">
      <alignment horizontal="center" vertical="center"/>
    </xf>
    <xf numFmtId="164" fontId="4" fillId="0" borderId="1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0" fontId="1" fillId="0" borderId="46" xfId="0" applyFont="1" applyBorder="1" applyAlignment="1">
      <alignment horizontal="center" vertical="center"/>
    </xf>
    <xf numFmtId="0" fontId="1" fillId="0" borderId="31" xfId="0" applyFont="1" applyBorder="1" applyAlignment="1">
      <alignment horizontal="center" vertical="center"/>
    </xf>
    <xf numFmtId="0" fontId="1" fillId="0" borderId="47" xfId="0" applyFont="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6" fillId="0" borderId="46"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0" fillId="0" borderId="2" xfId="0" applyBorder="1" applyAlignment="1">
      <alignment horizontal="center"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3" borderId="1" xfId="0" applyFill="1" applyBorder="1" applyAlignment="1" applyProtection="1">
      <alignment horizontal="center"/>
      <protection locked="0"/>
    </xf>
    <xf numFmtId="0" fontId="1" fillId="0" borderId="0" xfId="0" applyFont="1" applyAlignment="1">
      <alignment horizontal="left"/>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3"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18" xfId="0" applyFont="1" applyBorder="1" applyAlignment="1" applyProtection="1">
      <alignment horizontal="left" vertical="top"/>
    </xf>
    <xf numFmtId="0" fontId="1" fillId="0" borderId="10"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11" xfId="0" applyFont="1" applyBorder="1" applyAlignment="1" applyProtection="1">
      <alignment horizontal="center" vertical="top"/>
      <protection locked="0"/>
    </xf>
    <xf numFmtId="0" fontId="1" fillId="0" borderId="20" xfId="0" applyFont="1" applyBorder="1" applyAlignment="1" applyProtection="1">
      <alignment horizontal="center" vertical="top"/>
      <protection locked="0"/>
    </xf>
    <xf numFmtId="0" fontId="1" fillId="0" borderId="15" xfId="0" applyFont="1" applyBorder="1" applyAlignment="1" applyProtection="1">
      <alignment horizontal="center" vertical="top"/>
      <protection locked="0"/>
    </xf>
    <xf numFmtId="0" fontId="1" fillId="0" borderId="16" xfId="0" applyFont="1" applyBorder="1" applyAlignment="1" applyProtection="1">
      <alignment horizontal="center" vertical="top"/>
      <protection locked="0"/>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0" fillId="0" borderId="15" xfId="0" applyBorder="1" applyAlignment="1">
      <alignment horizontal="center"/>
    </xf>
    <xf numFmtId="0" fontId="0" fillId="0" borderId="15" xfId="0" applyBorder="1" applyAlignment="1">
      <alignment horizontal="center" vertical="center"/>
    </xf>
    <xf numFmtId="10" fontId="4" fillId="0" borderId="11" xfId="0" applyNumberFormat="1"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9" fillId="0" borderId="7" xfId="0" applyFont="1" applyFill="1" applyBorder="1" applyAlignment="1">
      <alignment horizontal="center" wrapText="1"/>
    </xf>
    <xf numFmtId="0" fontId="9" fillId="0" borderId="8" xfId="0" applyFont="1" applyFill="1" applyBorder="1" applyAlignment="1">
      <alignment horizontal="center" wrapText="1"/>
    </xf>
    <xf numFmtId="0" fontId="9" fillId="0" borderId="9" xfId="0" applyFont="1" applyFill="1" applyBorder="1" applyAlignment="1">
      <alignment horizontal="center" wrapText="1"/>
    </xf>
    <xf numFmtId="0" fontId="1" fillId="2" borderId="10" xfId="0" applyFont="1" applyFill="1" applyBorder="1" applyAlignment="1">
      <alignment horizontal="center" vertical="center"/>
    </xf>
    <xf numFmtId="0" fontId="1" fillId="2" borderId="0" xfId="0" applyFont="1" applyFill="1" applyBorder="1" applyAlignment="1">
      <alignment horizontal="center" vertical="center"/>
    </xf>
    <xf numFmtId="0" fontId="9" fillId="0" borderId="53" xfId="0" applyFont="1" applyBorder="1" applyAlignment="1">
      <alignment horizontal="center" vertical="center"/>
    </xf>
    <xf numFmtId="0" fontId="9" fillId="0" borderId="17" xfId="0" applyFont="1" applyBorder="1" applyAlignment="1">
      <alignment horizontal="center" vertical="center"/>
    </xf>
    <xf numFmtId="0" fontId="9" fillId="0" borderId="52"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 fillId="0" borderId="5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 xfId="0" applyFont="1" applyBorder="1" applyAlignment="1">
      <alignment horizontal="center" vertical="center" wrapText="1"/>
    </xf>
    <xf numFmtId="0" fontId="10" fillId="0" borderId="20" xfId="0" applyFont="1" applyBorder="1" applyAlignment="1">
      <alignment horizontal="center"/>
    </xf>
    <xf numFmtId="0" fontId="10" fillId="0" borderId="15" xfId="0" applyFont="1" applyBorder="1" applyAlignment="1">
      <alignment horizontal="center"/>
    </xf>
    <xf numFmtId="0" fontId="0" fillId="0" borderId="19"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1" fillId="0" borderId="56" xfId="0" applyFont="1" applyBorder="1" applyAlignment="1">
      <alignment horizontal="center"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7" xfId="0" applyFill="1" applyBorder="1" applyAlignment="1">
      <alignment horizontal="center" vertical="center"/>
    </xf>
    <xf numFmtId="0" fontId="0" fillId="0" borderId="20" xfId="0" applyFill="1" applyBorder="1" applyAlignment="1">
      <alignment horizontal="center" vertical="center"/>
    </xf>
    <xf numFmtId="0" fontId="0" fillId="3" borderId="2" xfId="0" applyFill="1" applyBorder="1" applyAlignment="1" applyProtection="1">
      <alignment horizontal="center"/>
      <protection locked="0"/>
    </xf>
    <xf numFmtId="0" fontId="1" fillId="0" borderId="65" xfId="0" applyFont="1" applyBorder="1" applyAlignment="1">
      <alignment horizontal="center" vertical="center"/>
    </xf>
    <xf numFmtId="164" fontId="5" fillId="0" borderId="8" xfId="0" applyNumberFormat="1" applyFont="1" applyFill="1" applyBorder="1" applyAlignment="1" applyProtection="1">
      <alignment horizontal="center" vertical="center"/>
    </xf>
    <xf numFmtId="164" fontId="5" fillId="0" borderId="0" xfId="0" applyNumberFormat="1" applyFont="1" applyFill="1" applyAlignment="1" applyProtection="1">
      <alignment horizontal="center" vertical="center"/>
    </xf>
    <xf numFmtId="164" fontId="5" fillId="0" borderId="0" xfId="0" applyNumberFormat="1" applyFont="1" applyFill="1" applyBorder="1" applyAlignment="1" applyProtection="1">
      <alignment horizontal="center" vertical="center"/>
    </xf>
    <xf numFmtId="0" fontId="7" fillId="0" borderId="57" xfId="0" applyFont="1" applyFill="1" applyBorder="1" applyAlignment="1" applyProtection="1">
      <alignment horizontal="center" vertical="center" wrapText="1"/>
    </xf>
    <xf numFmtId="0" fontId="7" fillId="8" borderId="44" xfId="0" applyFont="1" applyFill="1" applyBorder="1" applyAlignment="1" applyProtection="1">
      <alignment horizontal="center" vertical="center" wrapText="1"/>
    </xf>
    <xf numFmtId="0" fontId="7" fillId="8" borderId="45" xfId="0" applyFont="1" applyFill="1" applyBorder="1" applyAlignment="1" applyProtection="1">
      <alignment horizontal="center" vertical="center" wrapText="1"/>
    </xf>
    <xf numFmtId="164" fontId="5" fillId="0" borderId="15" xfId="0" applyNumberFormat="1" applyFont="1" applyFill="1" applyBorder="1" applyAlignment="1" applyProtection="1">
      <alignment horizontal="center" vertical="center"/>
    </xf>
    <xf numFmtId="0" fontId="7" fillId="8" borderId="43" xfId="0" applyFont="1" applyFill="1" applyBorder="1" applyAlignment="1" applyProtection="1">
      <alignment horizontal="center" vertical="center" wrapText="1"/>
    </xf>
    <xf numFmtId="0" fontId="7" fillId="8" borderId="59" xfId="0" applyFont="1" applyFill="1" applyBorder="1" applyAlignment="1" applyProtection="1">
      <alignment horizontal="center" vertical="center" wrapText="1"/>
    </xf>
    <xf numFmtId="0" fontId="10" fillId="0" borderId="3" xfId="0" applyFont="1" applyBorder="1" applyAlignment="1" applyProtection="1">
      <alignment horizontal="center"/>
    </xf>
    <xf numFmtId="0" fontId="10" fillId="0" borderId="2" xfId="0" applyFont="1" applyBorder="1" applyAlignment="1" applyProtection="1">
      <alignment horizontal="center"/>
    </xf>
    <xf numFmtId="0" fontId="10" fillId="0" borderId="18" xfId="0" applyFont="1" applyBorder="1" applyAlignment="1" applyProtection="1">
      <alignment horizontal="center"/>
    </xf>
    <xf numFmtId="0" fontId="1" fillId="0" borderId="15" xfId="0" applyFont="1" applyBorder="1" applyAlignment="1" applyProtection="1">
      <alignment horizontal="center" wrapText="1"/>
    </xf>
    <xf numFmtId="0" fontId="1" fillId="0" borderId="38" xfId="0" applyFont="1" applyBorder="1" applyAlignment="1" applyProtection="1">
      <alignment horizontal="center" vertical="center" wrapText="1"/>
    </xf>
    <xf numFmtId="0" fontId="1" fillId="0" borderId="39" xfId="0" applyFont="1" applyBorder="1" applyAlignment="1" applyProtection="1">
      <alignment horizontal="center" vertical="center" wrapText="1"/>
    </xf>
    <xf numFmtId="0" fontId="1" fillId="0" borderId="40" xfId="0" applyFont="1" applyBorder="1" applyAlignment="1" applyProtection="1">
      <alignment horizontal="center" vertical="center" wrapText="1"/>
    </xf>
    <xf numFmtId="0" fontId="6" fillId="10" borderId="75" xfId="0" applyFont="1" applyFill="1" applyBorder="1" applyAlignment="1" applyProtection="1">
      <alignment horizontal="center" vertical="center" wrapText="1"/>
    </xf>
    <xf numFmtId="0" fontId="6" fillId="10" borderId="50" xfId="0" applyFont="1" applyFill="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37" xfId="0" applyFont="1" applyBorder="1" applyAlignment="1" applyProtection="1">
      <alignment horizontal="center" vertical="center" wrapText="1"/>
    </xf>
    <xf numFmtId="0" fontId="1" fillId="0" borderId="47" xfId="0" applyFont="1" applyBorder="1" applyAlignment="1" applyProtection="1">
      <alignment horizontal="center" vertical="center" wrapText="1"/>
    </xf>
    <xf numFmtId="164" fontId="4" fillId="0" borderId="46" xfId="0" applyNumberFormat="1" applyFont="1" applyFill="1" applyBorder="1" applyAlignment="1" applyProtection="1">
      <alignment horizontal="center" vertical="center"/>
    </xf>
    <xf numFmtId="164" fontId="4" fillId="0" borderId="31" xfId="0" applyNumberFormat="1"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164" fontId="4" fillId="0" borderId="32" xfId="0" applyNumberFormat="1" applyFont="1" applyFill="1" applyBorder="1" applyAlignment="1" applyProtection="1">
      <alignment horizontal="center" vertical="center"/>
    </xf>
    <xf numFmtId="164" fontId="0" fillId="2" borderId="37" xfId="0" applyNumberFormat="1" applyFill="1" applyBorder="1" applyAlignment="1" applyProtection="1">
      <alignment horizontal="center" vertical="center"/>
    </xf>
    <xf numFmtId="164" fontId="0" fillId="2" borderId="48" xfId="0" applyNumberFormat="1" applyFill="1" applyBorder="1" applyAlignment="1" applyProtection="1">
      <alignment horizontal="center" vertical="center"/>
    </xf>
    <xf numFmtId="164" fontId="0" fillId="2" borderId="47" xfId="0" applyNumberFormat="1" applyFill="1" applyBorder="1" applyAlignment="1" applyProtection="1">
      <alignment horizontal="center" vertical="center"/>
    </xf>
    <xf numFmtId="164" fontId="7" fillId="2" borderId="10" xfId="0" applyNumberFormat="1" applyFont="1" applyFill="1" applyBorder="1" applyAlignment="1" applyProtection="1">
      <alignment horizontal="center" vertical="center"/>
    </xf>
    <xf numFmtId="164" fontId="7" fillId="2" borderId="0" xfId="0" applyNumberFormat="1" applyFont="1" applyFill="1" applyBorder="1" applyAlignment="1" applyProtection="1">
      <alignment horizontal="center" vertical="center"/>
    </xf>
    <xf numFmtId="164" fontId="7" fillId="2" borderId="11" xfId="0" applyNumberFormat="1" applyFont="1" applyFill="1" applyBorder="1" applyAlignment="1" applyProtection="1">
      <alignment horizontal="center" vertical="center"/>
    </xf>
    <xf numFmtId="164" fontId="7" fillId="2" borderId="20" xfId="0" applyNumberFormat="1" applyFont="1" applyFill="1" applyBorder="1" applyAlignment="1" applyProtection="1">
      <alignment horizontal="center" vertical="center"/>
    </xf>
    <xf numFmtId="164" fontId="7" fillId="2" borderId="15" xfId="0" applyNumberFormat="1" applyFont="1" applyFill="1" applyBorder="1" applyAlignment="1" applyProtection="1">
      <alignment horizontal="center" vertical="center"/>
    </xf>
    <xf numFmtId="164" fontId="7" fillId="2" borderId="16"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18" xfId="0" applyFont="1" applyBorder="1" applyAlignment="1" applyProtection="1">
      <alignment horizontal="center" vertical="center"/>
    </xf>
    <xf numFmtId="0" fontId="0" fillId="2" borderId="8"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21" xfId="0" applyFill="1" applyBorder="1" applyAlignment="1" applyProtection="1">
      <alignment horizontal="center" vertical="center"/>
    </xf>
    <xf numFmtId="0" fontId="1" fillId="0" borderId="7"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76"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74" xfId="0" applyFont="1" applyBorder="1" applyAlignment="1" applyProtection="1">
      <alignment horizontal="center" vertical="center" wrapText="1"/>
    </xf>
    <xf numFmtId="0" fontId="1" fillId="0" borderId="54" xfId="0" applyFont="1" applyBorder="1" applyAlignment="1" applyProtection="1">
      <alignment horizontal="center" vertical="center"/>
    </xf>
    <xf numFmtId="0" fontId="1" fillId="0" borderId="4" xfId="0" applyFont="1" applyBorder="1" applyAlignment="1" applyProtection="1">
      <alignment horizontal="center" vertical="center"/>
    </xf>
    <xf numFmtId="0" fontId="0" fillId="2" borderId="10"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16" xfId="0" applyFill="1" applyBorder="1" applyAlignment="1" applyProtection="1">
      <alignment horizontal="center" vertical="center"/>
    </xf>
    <xf numFmtId="0" fontId="6" fillId="0" borderId="54" xfId="0" applyNumberFormat="1" applyFont="1" applyFill="1" applyBorder="1" applyAlignment="1" applyProtection="1">
      <alignment horizontal="center" vertical="center"/>
    </xf>
    <xf numFmtId="0" fontId="6" fillId="0" borderId="73" xfId="0" applyNumberFormat="1" applyFont="1" applyFill="1" applyBorder="1" applyAlignment="1" applyProtection="1">
      <alignment horizontal="center" vertical="center"/>
    </xf>
    <xf numFmtId="0" fontId="6" fillId="0" borderId="51" xfId="0" applyNumberFormat="1"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0" fillId="2" borderId="52"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0" fontId="0" fillId="2" borderId="15" xfId="0" applyFont="1"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7" fillId="2" borderId="20" xfId="0" applyNumberFormat="1" applyFont="1" applyFill="1" applyBorder="1" applyAlignment="1" applyProtection="1">
      <alignment horizontal="center" vertical="center"/>
    </xf>
    <xf numFmtId="0" fontId="7" fillId="2" borderId="15" xfId="0" applyNumberFormat="1" applyFont="1" applyFill="1" applyBorder="1" applyAlignment="1" applyProtection="1">
      <alignment horizontal="center" vertical="center"/>
    </xf>
    <xf numFmtId="0" fontId="7" fillId="2" borderId="16" xfId="0" applyNumberFormat="1" applyFont="1" applyFill="1" applyBorder="1" applyAlignment="1" applyProtection="1">
      <alignment horizontal="center" vertical="center"/>
    </xf>
    <xf numFmtId="0" fontId="1" fillId="0" borderId="22" xfId="0" applyFont="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164" fontId="1" fillId="10" borderId="12" xfId="0" applyNumberFormat="1" applyFont="1" applyFill="1" applyBorder="1" applyAlignment="1" applyProtection="1">
      <alignment horizontal="center" vertical="center" wrapText="1"/>
    </xf>
    <xf numFmtId="164" fontId="1" fillId="10" borderId="1" xfId="0" applyNumberFormat="1" applyFont="1" applyFill="1" applyBorder="1" applyAlignment="1" applyProtection="1">
      <alignment horizontal="center" vertical="center" wrapText="1"/>
    </xf>
    <xf numFmtId="164" fontId="6" fillId="0" borderId="22" xfId="0" applyNumberFormat="1" applyFont="1" applyFill="1" applyBorder="1" applyAlignment="1" applyProtection="1">
      <alignment horizontal="center" vertical="center" wrapText="1"/>
    </xf>
    <xf numFmtId="164" fontId="6" fillId="0" borderId="35" xfId="0" applyNumberFormat="1" applyFont="1" applyFill="1" applyBorder="1" applyAlignment="1" applyProtection="1">
      <alignment horizontal="center" vertical="center" wrapText="1"/>
    </xf>
    <xf numFmtId="164" fontId="6" fillId="0" borderId="23" xfId="0" applyNumberFormat="1" applyFont="1" applyFill="1" applyBorder="1" applyAlignment="1" applyProtection="1">
      <alignment horizontal="center" vertical="center" wrapText="1"/>
    </xf>
    <xf numFmtId="164" fontId="6" fillId="0" borderId="12"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164" fontId="6" fillId="0" borderId="32"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0" borderId="14" xfId="0" applyNumberFormat="1" applyFont="1" applyFill="1" applyBorder="1" applyAlignment="1" applyProtection="1">
      <alignment horizontal="center" vertical="center" wrapText="1"/>
    </xf>
    <xf numFmtId="164" fontId="6" fillId="0" borderId="24" xfId="0" applyNumberFormat="1" applyFont="1" applyFill="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164" fontId="1" fillId="3" borderId="48" xfId="0" applyNumberFormat="1" applyFont="1" applyFill="1" applyBorder="1" applyAlignment="1" applyProtection="1">
      <alignment horizontal="center" vertical="center" wrapText="1"/>
      <protection locked="0"/>
    </xf>
    <xf numFmtId="164" fontId="1" fillId="3" borderId="47" xfId="0" applyNumberFormat="1"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56" xfId="0" applyFont="1" applyBorder="1" applyAlignment="1" applyProtection="1">
      <alignment horizontal="center" vertical="center" wrapText="1"/>
    </xf>
    <xf numFmtId="0" fontId="8" fillId="0" borderId="42"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0" fillId="0" borderId="8" xfId="0" applyBorder="1" applyAlignment="1" applyProtection="1">
      <alignment horizontal="center" vertical="center"/>
    </xf>
    <xf numFmtId="0" fontId="0" fillId="0" borderId="15" xfId="0" applyBorder="1" applyAlignment="1" applyProtection="1">
      <alignment horizontal="center" vertical="center"/>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21" xfId="0" applyFont="1" applyBorder="1" applyAlignment="1" applyProtection="1">
      <alignment horizontal="center" vertical="center"/>
    </xf>
    <xf numFmtId="0" fontId="0" fillId="0" borderId="10" xfId="0" applyFill="1" applyBorder="1" applyAlignment="1" applyProtection="1">
      <alignment horizontal="center" vertical="center"/>
    </xf>
    <xf numFmtId="0" fontId="0" fillId="0" borderId="20" xfId="0" applyFill="1" applyBorder="1" applyAlignment="1" applyProtection="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53"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9"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21" xfId="0" applyFont="1" applyFill="1" applyBorder="1" applyAlignment="1" applyProtection="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7" fillId="2" borderId="20" xfId="0" applyNumberFormat="1" applyFont="1" applyFill="1" applyBorder="1" applyAlignment="1">
      <alignment horizontal="center" vertical="center"/>
    </xf>
    <xf numFmtId="0" fontId="7" fillId="2" borderId="15" xfId="0" applyNumberFormat="1" applyFont="1" applyFill="1" applyBorder="1" applyAlignment="1">
      <alignment horizontal="center" vertical="center"/>
    </xf>
    <xf numFmtId="0" fontId="7" fillId="2" borderId="16" xfId="0" applyNumberFormat="1" applyFont="1" applyFill="1" applyBorder="1" applyAlignment="1">
      <alignment horizontal="center" vertical="center"/>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0" borderId="56" xfId="0" applyFont="1" applyBorder="1" applyAlignment="1">
      <alignment horizontal="center" vertical="center" wrapText="1"/>
    </xf>
  </cellXfs>
  <cellStyles count="2">
    <cellStyle name="Currency" xfId="1" builtinId="4"/>
    <cellStyle name="Normal" xfId="0" builtinId="0"/>
  </cellStyles>
  <dxfs count="107">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fill>
        <patternFill>
          <bgColor rgb="FFFF0000"/>
        </patternFill>
      </fill>
    </dxf>
    <dxf>
      <fill>
        <patternFill>
          <bgColor rgb="FF29F742"/>
        </patternFill>
      </fill>
    </dxf>
    <dxf>
      <font>
        <color rgb="FF9C0006"/>
      </font>
      <fill>
        <patternFill>
          <bgColor rgb="FFFFC7CE"/>
        </patternFill>
      </fill>
    </dxf>
    <dxf>
      <font>
        <color rgb="FF006100"/>
      </font>
      <fill>
        <patternFill>
          <bgColor rgb="FFC6EFCE"/>
        </patternFill>
      </fill>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font>
        <color theme="0"/>
      </font>
      <numFmt numFmtId="0" formatCode="General"/>
    </dxf>
    <dxf>
      <fill>
        <patternFill>
          <bgColor rgb="FF00B050"/>
        </patternFill>
      </fill>
    </dxf>
    <dxf>
      <fill>
        <patternFill>
          <bgColor rgb="FFFF0000"/>
        </patternFill>
      </fill>
    </dxf>
    <dxf>
      <fill>
        <patternFill>
          <bgColor rgb="FFFFFF00"/>
        </patternFill>
      </fill>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s>
  <tableStyles count="0" defaultTableStyle="TableStyleMedium2" defaultPivotStyle="PivotStyleLight16"/>
  <colors>
    <mruColors>
      <color rgb="FFCCFFCC"/>
      <color rgb="FF29F742"/>
      <color rgb="FF9FF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5"/>
  <sheetViews>
    <sheetView tabSelected="1" workbookViewId="0">
      <selection activeCell="A23" sqref="A23"/>
    </sheetView>
  </sheetViews>
  <sheetFormatPr defaultRowHeight="15" x14ac:dyDescent="0.25"/>
  <cols>
    <col min="1" max="1" width="110.42578125" customWidth="1"/>
  </cols>
  <sheetData>
    <row r="1" spans="1:18" ht="69" customHeight="1" thickBot="1" x14ac:dyDescent="0.3">
      <c r="A1" s="140" t="s">
        <v>110</v>
      </c>
      <c r="B1" s="385"/>
      <c r="C1" s="386"/>
      <c r="D1" s="386"/>
      <c r="E1" s="386"/>
      <c r="F1" s="386"/>
      <c r="G1" s="386"/>
      <c r="H1" s="386"/>
      <c r="I1" s="386"/>
      <c r="J1" s="386"/>
      <c r="K1" s="386"/>
      <c r="L1" s="386"/>
      <c r="M1" s="386"/>
      <c r="N1" s="386"/>
      <c r="O1" s="386"/>
      <c r="P1" s="386"/>
      <c r="Q1" s="386"/>
      <c r="R1" s="386"/>
    </row>
    <row r="2" spans="1:18" ht="30" customHeight="1" thickBot="1" x14ac:dyDescent="0.3">
      <c r="A2" s="145" t="s">
        <v>10</v>
      </c>
      <c r="B2" s="385"/>
      <c r="C2" s="386"/>
      <c r="D2" s="386"/>
      <c r="E2" s="386"/>
      <c r="F2" s="386"/>
      <c r="G2" s="386"/>
      <c r="H2" s="386"/>
      <c r="I2" s="386"/>
      <c r="J2" s="386"/>
      <c r="K2" s="386"/>
      <c r="L2" s="386"/>
      <c r="M2" s="386"/>
      <c r="N2" s="386"/>
      <c r="O2" s="386"/>
      <c r="P2" s="386"/>
      <c r="Q2" s="386"/>
      <c r="R2" s="386"/>
    </row>
    <row r="3" spans="1:18" ht="210" x14ac:dyDescent="0.25">
      <c r="A3" s="141" t="s">
        <v>114</v>
      </c>
      <c r="B3" s="385"/>
      <c r="C3" s="386"/>
      <c r="D3" s="386"/>
      <c r="E3" s="386"/>
      <c r="F3" s="386"/>
      <c r="G3" s="386"/>
      <c r="H3" s="386"/>
      <c r="I3" s="386"/>
      <c r="J3" s="386"/>
      <c r="K3" s="386"/>
      <c r="L3" s="386"/>
      <c r="M3" s="386"/>
      <c r="N3" s="386"/>
      <c r="O3" s="386"/>
      <c r="P3" s="386"/>
      <c r="Q3" s="386"/>
      <c r="R3" s="386"/>
    </row>
    <row r="4" spans="1:18" s="1" customFormat="1" x14ac:dyDescent="0.25">
      <c r="A4" s="384" t="s">
        <v>133</v>
      </c>
      <c r="B4" s="385"/>
      <c r="C4" s="386"/>
      <c r="D4" s="386"/>
      <c r="E4" s="386"/>
      <c r="F4" s="386"/>
      <c r="G4" s="386"/>
      <c r="H4" s="386"/>
      <c r="I4" s="386"/>
      <c r="J4" s="386"/>
      <c r="K4" s="386"/>
      <c r="L4" s="386"/>
      <c r="M4" s="386"/>
      <c r="N4" s="386"/>
      <c r="O4" s="386"/>
      <c r="P4" s="386"/>
      <c r="Q4" s="386"/>
      <c r="R4" s="386"/>
    </row>
    <row r="5" spans="1:18" s="1" customFormat="1" ht="74.25" customHeight="1" x14ac:dyDescent="0.25">
      <c r="A5" s="384"/>
      <c r="B5" s="385"/>
      <c r="C5" s="386"/>
      <c r="D5" s="386"/>
      <c r="E5" s="386"/>
      <c r="F5" s="386"/>
      <c r="G5" s="386"/>
      <c r="H5" s="386"/>
      <c r="I5" s="386"/>
      <c r="J5" s="386"/>
      <c r="K5" s="386"/>
      <c r="L5" s="386"/>
      <c r="M5" s="386"/>
      <c r="N5" s="386"/>
      <c r="O5" s="386"/>
      <c r="P5" s="386"/>
      <c r="Q5" s="386"/>
      <c r="R5" s="386"/>
    </row>
    <row r="6" spans="1:18" ht="300" x14ac:dyDescent="0.25">
      <c r="A6" s="1" t="s">
        <v>142</v>
      </c>
      <c r="B6" s="385"/>
      <c r="C6" s="386"/>
      <c r="D6" s="386"/>
      <c r="E6" s="386"/>
      <c r="F6" s="386"/>
      <c r="G6" s="386"/>
      <c r="H6" s="386"/>
      <c r="I6" s="386"/>
      <c r="J6" s="386"/>
      <c r="K6" s="386"/>
      <c r="L6" s="386"/>
      <c r="M6" s="386"/>
      <c r="N6" s="386"/>
      <c r="O6" s="386"/>
      <c r="P6" s="386"/>
      <c r="Q6" s="386"/>
      <c r="R6" s="386"/>
    </row>
    <row r="7" spans="1:18" ht="15.75" thickBot="1" x14ac:dyDescent="0.3">
      <c r="B7" s="385"/>
      <c r="C7" s="386"/>
      <c r="D7" s="386"/>
      <c r="E7" s="386"/>
      <c r="F7" s="386"/>
      <c r="G7" s="386"/>
      <c r="H7" s="386"/>
      <c r="I7" s="386"/>
      <c r="J7" s="386"/>
      <c r="K7" s="386"/>
      <c r="L7" s="386"/>
      <c r="M7" s="386"/>
      <c r="N7" s="386"/>
      <c r="O7" s="386"/>
      <c r="P7" s="386"/>
      <c r="Q7" s="386"/>
      <c r="R7" s="386"/>
    </row>
    <row r="8" spans="1:18" ht="15.75" thickBot="1" x14ac:dyDescent="0.3">
      <c r="A8" s="145" t="s">
        <v>11</v>
      </c>
      <c r="B8" s="385"/>
      <c r="C8" s="386"/>
      <c r="D8" s="386"/>
      <c r="E8" s="386"/>
      <c r="F8" s="386"/>
      <c r="G8" s="386"/>
      <c r="H8" s="386"/>
      <c r="I8" s="386"/>
      <c r="J8" s="386"/>
      <c r="K8" s="386"/>
      <c r="L8" s="386"/>
      <c r="M8" s="386"/>
      <c r="N8" s="386"/>
      <c r="O8" s="386"/>
      <c r="P8" s="386"/>
      <c r="Q8" s="386"/>
      <c r="R8" s="386"/>
    </row>
    <row r="9" spans="1:18" ht="360" x14ac:dyDescent="0.25">
      <c r="A9" s="272" t="s">
        <v>144</v>
      </c>
      <c r="B9" s="385"/>
      <c r="C9" s="386"/>
      <c r="D9" s="386"/>
      <c r="E9" s="386"/>
      <c r="F9" s="386"/>
      <c r="G9" s="386"/>
      <c r="H9" s="386"/>
      <c r="I9" s="386"/>
      <c r="J9" s="386"/>
      <c r="K9" s="386"/>
      <c r="L9" s="386"/>
      <c r="M9" s="386"/>
      <c r="N9" s="386"/>
      <c r="O9" s="386"/>
      <c r="P9" s="386"/>
      <c r="Q9" s="386"/>
      <c r="R9" s="386"/>
    </row>
    <row r="10" spans="1:18" x14ac:dyDescent="0.25">
      <c r="A10" s="271" t="s">
        <v>12</v>
      </c>
      <c r="B10" s="385"/>
      <c r="C10" s="386"/>
      <c r="D10" s="386"/>
      <c r="E10" s="386"/>
      <c r="F10" s="386"/>
      <c r="G10" s="386"/>
      <c r="H10" s="386"/>
      <c r="I10" s="386"/>
      <c r="J10" s="386"/>
      <c r="K10" s="386"/>
      <c r="L10" s="386"/>
      <c r="M10" s="386"/>
      <c r="N10" s="386"/>
      <c r="O10" s="386"/>
      <c r="P10" s="386"/>
      <c r="Q10" s="386"/>
      <c r="R10" s="386"/>
    </row>
    <row r="11" spans="1:18" ht="255.75" thickBot="1" x14ac:dyDescent="0.3">
      <c r="A11" s="142" t="s">
        <v>108</v>
      </c>
      <c r="B11" s="385"/>
      <c r="C11" s="386"/>
      <c r="D11" s="386"/>
      <c r="E11" s="386"/>
      <c r="F11" s="386"/>
      <c r="G11" s="386"/>
      <c r="H11" s="386"/>
      <c r="I11" s="386"/>
      <c r="J11" s="386"/>
      <c r="K11" s="386"/>
      <c r="L11" s="386"/>
      <c r="M11" s="386"/>
      <c r="N11" s="386"/>
      <c r="O11" s="386"/>
      <c r="P11" s="386"/>
      <c r="Q11" s="386"/>
      <c r="R11" s="386"/>
    </row>
    <row r="12" spans="1:18" ht="15.75" thickBot="1" x14ac:dyDescent="0.3">
      <c r="A12" s="145" t="s">
        <v>12</v>
      </c>
      <c r="B12" s="385"/>
      <c r="C12" s="386"/>
      <c r="D12" s="386"/>
      <c r="E12" s="386"/>
      <c r="F12" s="386"/>
      <c r="G12" s="386"/>
      <c r="H12" s="386"/>
      <c r="I12" s="386"/>
      <c r="J12" s="386"/>
      <c r="K12" s="386"/>
      <c r="L12" s="386"/>
      <c r="M12" s="386"/>
      <c r="N12" s="386"/>
      <c r="O12" s="386"/>
      <c r="P12" s="386"/>
      <c r="Q12" s="386"/>
      <c r="R12" s="386"/>
    </row>
    <row r="13" spans="1:18" ht="120.75" thickBot="1" x14ac:dyDescent="0.3">
      <c r="A13" s="143" t="s">
        <v>107</v>
      </c>
      <c r="B13" s="385"/>
      <c r="C13" s="386"/>
      <c r="D13" s="386"/>
      <c r="E13" s="386"/>
      <c r="F13" s="386"/>
      <c r="G13" s="386"/>
      <c r="H13" s="386"/>
      <c r="I13" s="386"/>
      <c r="J13" s="386"/>
      <c r="K13" s="386"/>
      <c r="L13" s="386"/>
      <c r="M13" s="386"/>
      <c r="N13" s="386"/>
      <c r="O13" s="386"/>
      <c r="P13" s="386"/>
      <c r="Q13" s="386"/>
      <c r="R13" s="386"/>
    </row>
    <row r="14" spans="1:18" ht="15.75" thickBot="1" x14ac:dyDescent="0.3">
      <c r="A14" s="145" t="s">
        <v>13</v>
      </c>
      <c r="B14" s="385"/>
      <c r="C14" s="386"/>
      <c r="D14" s="386"/>
      <c r="E14" s="386"/>
      <c r="F14" s="386"/>
      <c r="G14" s="386"/>
      <c r="H14" s="386"/>
      <c r="I14" s="386"/>
      <c r="J14" s="386"/>
      <c r="K14" s="386"/>
      <c r="L14" s="386"/>
      <c r="M14" s="386"/>
      <c r="N14" s="386"/>
      <c r="O14" s="386"/>
      <c r="P14" s="386"/>
      <c r="Q14" s="386"/>
      <c r="R14" s="386"/>
    </row>
    <row r="15" spans="1:18" ht="60" x14ac:dyDescent="0.25">
      <c r="A15" s="142" t="s">
        <v>103</v>
      </c>
    </row>
    <row r="16" spans="1:18" ht="45.75" thickBot="1" x14ac:dyDescent="0.3">
      <c r="A16" s="143" t="s">
        <v>104</v>
      </c>
    </row>
    <row r="17" spans="1:1" ht="15.75" thickBot="1" x14ac:dyDescent="0.3">
      <c r="A17" s="145" t="s">
        <v>105</v>
      </c>
    </row>
    <row r="18" spans="1:1" ht="285.75" thickBot="1" x14ac:dyDescent="0.3">
      <c r="A18" s="144" t="s">
        <v>109</v>
      </c>
    </row>
    <row r="19" spans="1:1" x14ac:dyDescent="0.25">
      <c r="A19" t="s">
        <v>153</v>
      </c>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row r="31" spans="1:1" x14ac:dyDescent="0.25">
      <c r="A31" s="3"/>
    </row>
    <row r="32" spans="1:1"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sheetData>
  <sheetProtection algorithmName="SHA-512" hashValue="fk2FqbfzHdMDaG73mT5bk8zCi4dqPbQ/PgQH2Y66cCVlL6l+Yh67nh5dp/FjBZNhZfk1xLlrmiraO7d0Qld0TQ==" saltValue="VpsBRY+kl/ZOA/fgxu1+jA==" spinCount="100000" sheet="1" objects="1" scenarios="1"/>
  <mergeCells count="2">
    <mergeCell ref="A4:A5"/>
    <mergeCell ref="B1:R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51"/>
  <sheetViews>
    <sheetView zoomScale="60" zoomScaleNormal="60" workbookViewId="0">
      <selection activeCell="C12" sqref="C12"/>
    </sheetView>
  </sheetViews>
  <sheetFormatPr defaultRowHeight="15" x14ac:dyDescent="0.25"/>
  <cols>
    <col min="1" max="1" width="34.85546875" style="1" bestFit="1" customWidth="1"/>
    <col min="2" max="2" width="38.7109375" customWidth="1"/>
    <col min="3" max="3" width="12.85546875" customWidth="1"/>
    <col min="4" max="4" width="14.7109375" customWidth="1"/>
    <col min="5" max="5" width="12" customWidth="1"/>
    <col min="6" max="6" width="38.7109375" customWidth="1"/>
    <col min="7" max="7" width="12.85546875" customWidth="1"/>
    <col min="8" max="8" width="14.7109375" customWidth="1"/>
    <col min="9" max="9" width="12" customWidth="1"/>
    <col min="10" max="10" width="38.7109375" style="17" customWidth="1"/>
    <col min="11" max="11" width="12.85546875" style="17" customWidth="1"/>
    <col min="12" max="12" width="14.7109375" style="17" customWidth="1"/>
    <col min="13" max="13" width="12" style="17" customWidth="1"/>
    <col min="14" max="14" width="38.7109375" style="17" customWidth="1"/>
    <col min="15" max="15" width="12.85546875" style="17" customWidth="1"/>
    <col min="16" max="16" width="14.7109375" style="17" customWidth="1"/>
    <col min="17" max="17" width="12" style="17" customWidth="1"/>
    <col min="18" max="18" width="38.7109375" style="17" customWidth="1"/>
    <col min="19" max="19" width="12.85546875" style="17" customWidth="1"/>
    <col min="20" max="20" width="14.7109375" style="17" customWidth="1"/>
    <col min="21" max="21" width="12" style="17" customWidth="1"/>
    <col min="22" max="58" width="9.140625" style="17"/>
  </cols>
  <sheetData>
    <row r="1" spans="1:58" ht="32.25" thickBot="1" x14ac:dyDescent="0.55000000000000004">
      <c r="A1" s="426" t="s">
        <v>46</v>
      </c>
      <c r="B1" s="427"/>
      <c r="C1" s="427"/>
      <c r="D1" s="427"/>
      <c r="E1" s="427"/>
      <c r="F1" s="427"/>
      <c r="G1" s="427"/>
      <c r="H1" s="427"/>
      <c r="I1" s="427"/>
      <c r="J1" s="427"/>
      <c r="K1" s="427"/>
      <c r="L1" s="427"/>
      <c r="M1" s="427"/>
      <c r="N1" s="427"/>
      <c r="O1" s="427"/>
      <c r="P1" s="427"/>
      <c r="Q1" s="427"/>
      <c r="R1" s="427"/>
      <c r="S1" s="427"/>
      <c r="T1" s="427"/>
      <c r="U1" s="428"/>
    </row>
    <row r="2" spans="1:58" ht="21" x14ac:dyDescent="0.35">
      <c r="A2" s="413" t="s">
        <v>47</v>
      </c>
      <c r="B2" s="415"/>
      <c r="C2" s="415"/>
      <c r="D2" s="416"/>
      <c r="E2" s="395"/>
      <c r="F2" s="437" t="s">
        <v>34</v>
      </c>
      <c r="G2" s="438"/>
      <c r="H2" s="439"/>
      <c r="I2" s="385"/>
      <c r="J2" s="386"/>
      <c r="K2" s="386"/>
      <c r="L2" s="386"/>
      <c r="M2" s="386"/>
      <c r="N2" s="386"/>
      <c r="O2" s="386"/>
      <c r="P2" s="386"/>
      <c r="Q2" s="386"/>
      <c r="R2" s="386"/>
      <c r="S2" s="386"/>
      <c r="T2" s="386"/>
      <c r="U2" s="386"/>
    </row>
    <row r="3" spans="1:58" ht="18" customHeight="1" x14ac:dyDescent="0.25">
      <c r="A3" s="413"/>
      <c r="B3" s="415"/>
      <c r="C3" s="415"/>
      <c r="D3" s="416"/>
      <c r="E3" s="395"/>
      <c r="F3" s="16" t="s">
        <v>35</v>
      </c>
      <c r="G3" s="429" t="s">
        <v>36</v>
      </c>
      <c r="H3" s="430"/>
      <c r="I3" s="385"/>
      <c r="J3" s="386"/>
      <c r="K3" s="386"/>
      <c r="L3" s="386"/>
      <c r="M3" s="386"/>
      <c r="N3" s="386"/>
      <c r="O3" s="386"/>
      <c r="P3" s="386"/>
      <c r="Q3" s="386"/>
      <c r="R3" s="386"/>
      <c r="S3" s="386"/>
      <c r="T3" s="386"/>
      <c r="U3" s="386"/>
    </row>
    <row r="4" spans="1:58" ht="18" customHeight="1" thickBot="1" x14ac:dyDescent="0.3">
      <c r="A4" s="414"/>
      <c r="B4" s="417"/>
      <c r="C4" s="417"/>
      <c r="D4" s="418"/>
      <c r="E4" s="395"/>
      <c r="F4" s="147"/>
      <c r="G4" s="431"/>
      <c r="H4" s="432"/>
      <c r="I4" s="385"/>
      <c r="J4" s="386"/>
      <c r="K4" s="386"/>
      <c r="L4" s="386"/>
      <c r="M4" s="386"/>
      <c r="N4" s="386"/>
      <c r="O4" s="386"/>
      <c r="P4" s="386"/>
      <c r="Q4" s="386"/>
      <c r="R4" s="386"/>
      <c r="S4" s="386"/>
      <c r="T4" s="386"/>
      <c r="U4" s="386"/>
    </row>
    <row r="5" spans="1:58" s="2" customFormat="1" ht="18" customHeight="1" x14ac:dyDescent="0.25">
      <c r="A5" s="419" t="s">
        <v>78</v>
      </c>
      <c r="B5" s="421"/>
      <c r="C5" s="421"/>
      <c r="D5" s="422"/>
      <c r="E5" s="395"/>
      <c r="F5" s="147"/>
      <c r="G5" s="431"/>
      <c r="H5" s="432"/>
      <c r="I5" s="385"/>
      <c r="J5" s="386"/>
      <c r="K5" s="386"/>
      <c r="L5" s="386"/>
      <c r="M5" s="386"/>
      <c r="N5" s="386"/>
      <c r="O5" s="386"/>
      <c r="P5" s="386"/>
      <c r="Q5" s="386"/>
      <c r="R5" s="386"/>
      <c r="S5" s="386"/>
      <c r="T5" s="386"/>
      <c r="U5" s="386"/>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row>
    <row r="6" spans="1:58" s="2" customFormat="1" ht="18" customHeight="1" thickBot="1" x14ac:dyDescent="0.3">
      <c r="A6" s="413"/>
      <c r="B6" s="415"/>
      <c r="C6" s="415"/>
      <c r="D6" s="416"/>
      <c r="E6" s="395"/>
      <c r="F6" s="148"/>
      <c r="G6" s="433"/>
      <c r="H6" s="434"/>
      <c r="I6" s="385"/>
      <c r="J6" s="386"/>
      <c r="K6" s="386"/>
      <c r="L6" s="386"/>
      <c r="M6" s="386"/>
      <c r="N6" s="386"/>
      <c r="O6" s="386"/>
      <c r="P6" s="386"/>
      <c r="Q6" s="386"/>
      <c r="R6" s="386"/>
      <c r="S6" s="386"/>
      <c r="T6" s="386"/>
      <c r="U6" s="386"/>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row>
    <row r="7" spans="1:58" ht="18" customHeight="1" thickBot="1" x14ac:dyDescent="0.3">
      <c r="A7" s="420"/>
      <c r="B7" s="417"/>
      <c r="C7" s="417"/>
      <c r="D7" s="418"/>
      <c r="E7" s="395"/>
      <c r="F7" s="24" t="s">
        <v>37</v>
      </c>
      <c r="G7" s="435">
        <f>IFERROR(AVERAGE(G4:H6),0)</f>
        <v>0</v>
      </c>
      <c r="H7" s="436"/>
      <c r="I7" s="385"/>
      <c r="J7" s="386"/>
      <c r="K7" s="386"/>
      <c r="L7" s="386"/>
      <c r="M7" s="386"/>
      <c r="N7" s="386"/>
      <c r="O7" s="386"/>
      <c r="P7" s="386"/>
      <c r="Q7" s="386"/>
      <c r="R7" s="386"/>
      <c r="S7" s="386"/>
      <c r="T7" s="386"/>
      <c r="U7" s="386"/>
    </row>
    <row r="8" spans="1:58" ht="18" customHeight="1" x14ac:dyDescent="0.25">
      <c r="A8" s="393"/>
      <c r="B8" s="393"/>
      <c r="C8" s="393"/>
      <c r="D8" s="393"/>
      <c r="E8" s="393"/>
      <c r="F8" s="393"/>
      <c r="G8" s="393"/>
      <c r="H8" s="393"/>
      <c r="I8" s="393"/>
      <c r="J8" s="393"/>
      <c r="K8" s="393"/>
      <c r="L8" s="393"/>
      <c r="M8" s="393"/>
      <c r="N8" s="393"/>
      <c r="O8" s="393"/>
      <c r="P8" s="393"/>
      <c r="Q8" s="393"/>
      <c r="R8" s="393"/>
      <c r="S8" s="393"/>
      <c r="T8" s="393"/>
      <c r="U8" s="393"/>
    </row>
    <row r="9" spans="1:58" ht="18" customHeight="1" thickBot="1" x14ac:dyDescent="0.3">
      <c r="A9" s="394"/>
      <c r="B9" s="394"/>
      <c r="C9" s="394"/>
      <c r="D9" s="394"/>
      <c r="E9" s="394"/>
      <c r="F9" s="394"/>
      <c r="G9" s="394"/>
      <c r="H9" s="394"/>
      <c r="I9" s="394"/>
      <c r="J9" s="394"/>
      <c r="K9" s="394"/>
      <c r="L9" s="394"/>
      <c r="M9" s="394"/>
      <c r="N9" s="394"/>
      <c r="O9" s="394"/>
      <c r="P9" s="394"/>
      <c r="Q9" s="394"/>
      <c r="R9" s="394"/>
      <c r="S9" s="394"/>
      <c r="T9" s="394"/>
      <c r="U9" s="394"/>
    </row>
    <row r="10" spans="1:58" ht="30.75" customHeight="1" thickBot="1" x14ac:dyDescent="0.3">
      <c r="A10" s="109" t="s">
        <v>17</v>
      </c>
      <c r="B10" s="387"/>
      <c r="C10" s="387"/>
      <c r="D10" s="387"/>
      <c r="E10" s="387"/>
      <c r="F10" s="387"/>
      <c r="G10" s="387"/>
      <c r="H10" s="387"/>
      <c r="I10" s="387"/>
      <c r="J10" s="387"/>
      <c r="K10" s="387"/>
      <c r="L10" s="387"/>
      <c r="M10" s="387"/>
      <c r="N10" s="387"/>
      <c r="O10" s="387"/>
      <c r="P10" s="387"/>
      <c r="Q10" s="387"/>
      <c r="R10" s="387"/>
      <c r="S10" s="387"/>
      <c r="T10" s="387"/>
      <c r="U10" s="388"/>
    </row>
    <row r="11" spans="1:58" s="6" customFormat="1" ht="15.75" thickBot="1" x14ac:dyDescent="0.3">
      <c r="A11" s="389"/>
      <c r="B11" s="391" t="s">
        <v>16</v>
      </c>
      <c r="C11" s="391"/>
      <c r="D11" s="391"/>
      <c r="E11" s="392"/>
      <c r="F11" s="396" t="s">
        <v>3</v>
      </c>
      <c r="G11" s="391"/>
      <c r="H11" s="391"/>
      <c r="I11" s="392"/>
      <c r="J11" s="396" t="s">
        <v>6</v>
      </c>
      <c r="K11" s="391"/>
      <c r="L11" s="391"/>
      <c r="M11" s="392"/>
      <c r="N11" s="396" t="s">
        <v>7</v>
      </c>
      <c r="O11" s="391"/>
      <c r="P11" s="391"/>
      <c r="Q11" s="392"/>
      <c r="R11" s="396" t="s">
        <v>4</v>
      </c>
      <c r="S11" s="391"/>
      <c r="T11" s="391"/>
      <c r="U11" s="392"/>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row>
    <row r="12" spans="1:58" s="20" customFormat="1" ht="60" x14ac:dyDescent="0.25">
      <c r="A12" s="390"/>
      <c r="B12" s="58" t="s">
        <v>38</v>
      </c>
      <c r="C12" s="22" t="s">
        <v>40</v>
      </c>
      <c r="D12" s="22" t="s">
        <v>39</v>
      </c>
      <c r="E12" s="149" t="s">
        <v>41</v>
      </c>
      <c r="F12" s="21" t="s">
        <v>38</v>
      </c>
      <c r="G12" s="22" t="s">
        <v>40</v>
      </c>
      <c r="H12" s="22" t="s">
        <v>42</v>
      </c>
      <c r="I12" s="153" t="s">
        <v>41</v>
      </c>
      <c r="J12" s="21" t="s">
        <v>38</v>
      </c>
      <c r="K12" s="22" t="s">
        <v>40</v>
      </c>
      <c r="L12" s="22" t="s">
        <v>42</v>
      </c>
      <c r="M12" s="153" t="s">
        <v>41</v>
      </c>
      <c r="N12" s="21" t="s">
        <v>38</v>
      </c>
      <c r="O12" s="22" t="s">
        <v>40</v>
      </c>
      <c r="P12" s="22" t="s">
        <v>39</v>
      </c>
      <c r="Q12" s="153" t="s">
        <v>41</v>
      </c>
      <c r="R12" s="21" t="s">
        <v>38</v>
      </c>
      <c r="S12" s="22" t="s">
        <v>40</v>
      </c>
      <c r="T12" s="22" t="s">
        <v>39</v>
      </c>
      <c r="U12" s="149" t="s">
        <v>41</v>
      </c>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row>
    <row r="13" spans="1:58" s="6" customFormat="1" x14ac:dyDescent="0.25">
      <c r="A13" s="399" t="s">
        <v>43</v>
      </c>
      <c r="B13" s="94"/>
      <c r="C13" s="95"/>
      <c r="D13" s="96"/>
      <c r="E13" s="150" t="b">
        <f>IF(C13&gt;=0.01,C13/D13)</f>
        <v>0</v>
      </c>
      <c r="F13" s="97"/>
      <c r="G13" s="95"/>
      <c r="H13" s="96"/>
      <c r="I13" s="154" t="b">
        <f>IF(G13&gt;=0.01,G13/H13)</f>
        <v>0</v>
      </c>
      <c r="J13" s="97"/>
      <c r="K13" s="95"/>
      <c r="L13" s="96"/>
      <c r="M13" s="154" t="b">
        <f>IF(K13&gt;=0.01,K13/L13)</f>
        <v>0</v>
      </c>
      <c r="N13" s="97"/>
      <c r="O13" s="95"/>
      <c r="P13" s="96"/>
      <c r="Q13" s="154" t="b">
        <f>IF(O13&gt;=0.01,O13/P13)</f>
        <v>0</v>
      </c>
      <c r="R13" s="97"/>
      <c r="S13" s="95"/>
      <c r="T13" s="96"/>
      <c r="U13" s="150" t="b">
        <f>IF(S13&gt;=0.01,S13/T13)</f>
        <v>0</v>
      </c>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6" customFormat="1" x14ac:dyDescent="0.25">
      <c r="A14" s="399"/>
      <c r="B14" s="94"/>
      <c r="C14" s="95"/>
      <c r="D14" s="96"/>
      <c r="E14" s="150" t="b">
        <f>IF(C14&gt;=0.01,C14/D14)</f>
        <v>0</v>
      </c>
      <c r="F14" s="97"/>
      <c r="G14" s="95"/>
      <c r="H14" s="96"/>
      <c r="I14" s="154" t="b">
        <f>IF(G14&gt;=0.01,G14/H14)</f>
        <v>0</v>
      </c>
      <c r="J14" s="97"/>
      <c r="K14" s="95"/>
      <c r="L14" s="96"/>
      <c r="M14" s="154" t="b">
        <f>IF(K14&gt;=0.01,K14/L14)</f>
        <v>0</v>
      </c>
      <c r="N14" s="97"/>
      <c r="O14" s="95"/>
      <c r="P14" s="96"/>
      <c r="Q14" s="154" t="b">
        <f>IF(O14&gt;=0.01,O14/P14)</f>
        <v>0</v>
      </c>
      <c r="R14" s="97"/>
      <c r="S14" s="95"/>
      <c r="T14" s="96"/>
      <c r="U14" s="150" t="b">
        <f>IF(S14&gt;=0.01,S14/T14)</f>
        <v>0</v>
      </c>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6" customFormat="1" x14ac:dyDescent="0.25">
      <c r="A15" s="399"/>
      <c r="B15" s="94"/>
      <c r="C15" s="95"/>
      <c r="D15" s="96"/>
      <c r="E15" s="150" t="b">
        <f>IF(C15&gt;=0.01,C15/D15)</f>
        <v>0</v>
      </c>
      <c r="F15" s="97"/>
      <c r="G15" s="95"/>
      <c r="H15" s="96"/>
      <c r="I15" s="154" t="b">
        <f t="shared" ref="I15:I16" si="0">IF(G15&gt;=0.01,G15/H15)</f>
        <v>0</v>
      </c>
      <c r="J15" s="97"/>
      <c r="K15" s="95"/>
      <c r="L15" s="96"/>
      <c r="M15" s="154" t="b">
        <f t="shared" ref="M15:M16" si="1">IF(K15&gt;=0.01,K15/L15)</f>
        <v>0</v>
      </c>
      <c r="N15" s="97"/>
      <c r="O15" s="95"/>
      <c r="P15" s="96"/>
      <c r="Q15" s="154" t="b">
        <f t="shared" ref="Q15:Q16" si="2">IF(O15&gt;=0.01,O15/P15)</f>
        <v>0</v>
      </c>
      <c r="R15" s="97"/>
      <c r="S15" s="95"/>
      <c r="T15" s="96"/>
      <c r="U15" s="150" t="b">
        <f t="shared" ref="U15:U16" si="3">IF(S15&gt;=0.01,S15/T15)</f>
        <v>0</v>
      </c>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row>
    <row r="16" spans="1:58" s="6" customFormat="1" x14ac:dyDescent="0.25">
      <c r="A16" s="399"/>
      <c r="B16" s="94"/>
      <c r="C16" s="95"/>
      <c r="D16" s="96"/>
      <c r="E16" s="150" t="b">
        <f>IF(C16&gt;=0.01,C16/D16)</f>
        <v>0</v>
      </c>
      <c r="F16" s="97"/>
      <c r="G16" s="95"/>
      <c r="H16" s="96"/>
      <c r="I16" s="154" t="b">
        <f t="shared" si="0"/>
        <v>0</v>
      </c>
      <c r="J16" s="97"/>
      <c r="K16" s="95"/>
      <c r="L16" s="96"/>
      <c r="M16" s="154" t="b">
        <f t="shared" si="1"/>
        <v>0</v>
      </c>
      <c r="N16" s="97"/>
      <c r="O16" s="95"/>
      <c r="P16" s="96"/>
      <c r="Q16" s="154" t="b">
        <f t="shared" si="2"/>
        <v>0</v>
      </c>
      <c r="R16" s="97"/>
      <c r="S16" s="95"/>
      <c r="T16" s="96"/>
      <c r="U16" s="150" t="b">
        <f t="shared" si="3"/>
        <v>0</v>
      </c>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row>
    <row r="17" spans="1:58" s="6" customFormat="1" x14ac:dyDescent="0.25">
      <c r="A17" s="400" t="s">
        <v>44</v>
      </c>
      <c r="B17" s="98"/>
      <c r="C17" s="99"/>
      <c r="D17" s="100"/>
      <c r="E17" s="150">
        <f>IF(C17&gt;=0.01,C17/D17,0)</f>
        <v>0</v>
      </c>
      <c r="F17" s="101"/>
      <c r="G17" s="99"/>
      <c r="H17" s="100"/>
      <c r="I17" s="154">
        <f>IF(G17&gt;=0.01,G17/H17,0)</f>
        <v>0</v>
      </c>
      <c r="J17" s="101"/>
      <c r="K17" s="99"/>
      <c r="L17" s="100"/>
      <c r="M17" s="154">
        <f>IF(K17&gt;=0.01,K17/L17,0)</f>
        <v>0</v>
      </c>
      <c r="N17" s="101"/>
      <c r="O17" s="99"/>
      <c r="P17" s="100"/>
      <c r="Q17" s="154">
        <f>IF(O17&gt;=0.01,O17/P17,0)</f>
        <v>0</v>
      </c>
      <c r="R17" s="101"/>
      <c r="S17" s="99"/>
      <c r="T17" s="100"/>
      <c r="U17" s="150">
        <f>IF(S17&gt;=0.01,S17/T17,0)</f>
        <v>0</v>
      </c>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row>
    <row r="18" spans="1:58" s="6" customFormat="1" x14ac:dyDescent="0.25">
      <c r="A18" s="400"/>
      <c r="B18" s="98"/>
      <c r="C18" s="99"/>
      <c r="D18" s="100"/>
      <c r="E18" s="150">
        <f t="shared" ref="E18:E21" si="4">IF(C18&gt;=0.01,C18/D18,0)</f>
        <v>0</v>
      </c>
      <c r="F18" s="101"/>
      <c r="G18" s="99"/>
      <c r="H18" s="100"/>
      <c r="I18" s="154">
        <f t="shared" ref="I18:I21" si="5">IF(G18&gt;=0.01,G18/H18,0)</f>
        <v>0</v>
      </c>
      <c r="J18" s="101"/>
      <c r="K18" s="99"/>
      <c r="L18" s="100"/>
      <c r="M18" s="154">
        <f t="shared" ref="M18:M21" si="6">IF(K18&gt;=0.01,K18/L18,0)</f>
        <v>0</v>
      </c>
      <c r="N18" s="101"/>
      <c r="O18" s="99"/>
      <c r="P18" s="100"/>
      <c r="Q18" s="154">
        <f t="shared" ref="Q18:Q21" si="7">IF(O18&gt;=0.01,O18/P18,0)</f>
        <v>0</v>
      </c>
      <c r="R18" s="101"/>
      <c r="S18" s="99"/>
      <c r="T18" s="100"/>
      <c r="U18" s="150">
        <f t="shared" ref="U18:U21" si="8">IF(S18&gt;=0.01,S18/T18,0)</f>
        <v>0</v>
      </c>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row>
    <row r="19" spans="1:58" s="6" customFormat="1" x14ac:dyDescent="0.25">
      <c r="A19" s="400"/>
      <c r="B19" s="98"/>
      <c r="C19" s="99"/>
      <c r="D19" s="100"/>
      <c r="E19" s="150">
        <f t="shared" si="4"/>
        <v>0</v>
      </c>
      <c r="F19" s="101"/>
      <c r="G19" s="99"/>
      <c r="H19" s="100"/>
      <c r="I19" s="154">
        <f t="shared" si="5"/>
        <v>0</v>
      </c>
      <c r="J19" s="101"/>
      <c r="K19" s="99"/>
      <c r="L19" s="100"/>
      <c r="M19" s="154">
        <f t="shared" si="6"/>
        <v>0</v>
      </c>
      <c r="N19" s="101"/>
      <c r="O19" s="99"/>
      <c r="P19" s="100"/>
      <c r="Q19" s="154">
        <f t="shared" si="7"/>
        <v>0</v>
      </c>
      <c r="R19" s="101"/>
      <c r="S19" s="99"/>
      <c r="T19" s="100"/>
      <c r="U19" s="150">
        <f t="shared" si="8"/>
        <v>0</v>
      </c>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row>
    <row r="20" spans="1:58" s="6" customFormat="1" x14ac:dyDescent="0.25">
      <c r="A20" s="400"/>
      <c r="B20" s="98"/>
      <c r="C20" s="99"/>
      <c r="D20" s="100"/>
      <c r="E20" s="150">
        <f t="shared" si="4"/>
        <v>0</v>
      </c>
      <c r="F20" s="101"/>
      <c r="G20" s="99"/>
      <c r="H20" s="100"/>
      <c r="I20" s="154">
        <f t="shared" si="5"/>
        <v>0</v>
      </c>
      <c r="J20" s="101"/>
      <c r="K20" s="99"/>
      <c r="L20" s="100"/>
      <c r="M20" s="154">
        <f t="shared" si="6"/>
        <v>0</v>
      </c>
      <c r="N20" s="101"/>
      <c r="O20" s="99"/>
      <c r="P20" s="100"/>
      <c r="Q20" s="154">
        <f t="shared" si="7"/>
        <v>0</v>
      </c>
      <c r="R20" s="101"/>
      <c r="S20" s="99"/>
      <c r="T20" s="100"/>
      <c r="U20" s="150">
        <f t="shared" si="8"/>
        <v>0</v>
      </c>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row>
    <row r="21" spans="1:58" s="6" customFormat="1" x14ac:dyDescent="0.25">
      <c r="A21" s="400"/>
      <c r="B21" s="98"/>
      <c r="C21" s="99"/>
      <c r="D21" s="100"/>
      <c r="E21" s="150">
        <f t="shared" si="4"/>
        <v>0</v>
      </c>
      <c r="F21" s="101"/>
      <c r="G21" s="99"/>
      <c r="H21" s="100"/>
      <c r="I21" s="154">
        <f t="shared" si="5"/>
        <v>0</v>
      </c>
      <c r="J21" s="101"/>
      <c r="K21" s="99"/>
      <c r="L21" s="100"/>
      <c r="M21" s="154">
        <f t="shared" si="6"/>
        <v>0</v>
      </c>
      <c r="N21" s="101"/>
      <c r="O21" s="99"/>
      <c r="P21" s="100"/>
      <c r="Q21" s="154">
        <f t="shared" si="7"/>
        <v>0</v>
      </c>
      <c r="R21" s="101"/>
      <c r="S21" s="99"/>
      <c r="T21" s="100"/>
      <c r="U21" s="150">
        <f t="shared" si="8"/>
        <v>0</v>
      </c>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row>
    <row r="22" spans="1:58" s="6" customFormat="1" x14ac:dyDescent="0.25">
      <c r="A22" s="400"/>
      <c r="B22" s="98"/>
      <c r="C22" s="99"/>
      <c r="D22" s="100"/>
      <c r="E22" s="150">
        <f t="shared" ref="E22:E26" si="9">IF(C22&gt;=0.01,C22/D22,0)</f>
        <v>0</v>
      </c>
      <c r="F22" s="101"/>
      <c r="G22" s="99"/>
      <c r="H22" s="100"/>
      <c r="I22" s="154">
        <f t="shared" ref="I22:I26" si="10">IF(G22&gt;=0.01,G22/H22,0)</f>
        <v>0</v>
      </c>
      <c r="J22" s="101"/>
      <c r="K22" s="99"/>
      <c r="L22" s="100"/>
      <c r="M22" s="154">
        <f t="shared" ref="M22:M26" si="11">IF(K22&gt;=0.01,K22/L22,0)</f>
        <v>0</v>
      </c>
      <c r="N22" s="101"/>
      <c r="O22" s="99"/>
      <c r="P22" s="100"/>
      <c r="Q22" s="154">
        <f t="shared" ref="Q22:Q26" si="12">IF(O22&gt;=0.01,O22/P22,0)</f>
        <v>0</v>
      </c>
      <c r="R22" s="101"/>
      <c r="S22" s="99"/>
      <c r="T22" s="100"/>
      <c r="U22" s="150">
        <f t="shared" ref="U22:U26" si="13">IF(S22&gt;=0.01,S22/T22,0)</f>
        <v>0</v>
      </c>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row>
    <row r="23" spans="1:58" s="6" customFormat="1" x14ac:dyDescent="0.25">
      <c r="A23" s="400"/>
      <c r="B23" s="98"/>
      <c r="C23" s="99"/>
      <c r="D23" s="100"/>
      <c r="E23" s="150">
        <f t="shared" si="9"/>
        <v>0</v>
      </c>
      <c r="F23" s="101"/>
      <c r="G23" s="99"/>
      <c r="H23" s="100"/>
      <c r="I23" s="154">
        <f t="shared" si="10"/>
        <v>0</v>
      </c>
      <c r="J23" s="101"/>
      <c r="K23" s="99"/>
      <c r="L23" s="100"/>
      <c r="M23" s="154">
        <f t="shared" si="11"/>
        <v>0</v>
      </c>
      <c r="N23" s="101"/>
      <c r="O23" s="99"/>
      <c r="P23" s="100"/>
      <c r="Q23" s="154">
        <f t="shared" si="12"/>
        <v>0</v>
      </c>
      <c r="R23" s="101"/>
      <c r="S23" s="99"/>
      <c r="T23" s="100"/>
      <c r="U23" s="150">
        <f t="shared" si="13"/>
        <v>0</v>
      </c>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row>
    <row r="24" spans="1:58" s="6" customFormat="1" x14ac:dyDescent="0.25">
      <c r="A24" s="400"/>
      <c r="B24" s="98"/>
      <c r="C24" s="99"/>
      <c r="D24" s="100"/>
      <c r="E24" s="150">
        <f t="shared" si="9"/>
        <v>0</v>
      </c>
      <c r="F24" s="101"/>
      <c r="G24" s="99"/>
      <c r="H24" s="100"/>
      <c r="I24" s="154">
        <f t="shared" si="10"/>
        <v>0</v>
      </c>
      <c r="J24" s="101"/>
      <c r="K24" s="99"/>
      <c r="L24" s="100"/>
      <c r="M24" s="154">
        <f t="shared" si="11"/>
        <v>0</v>
      </c>
      <c r="N24" s="101"/>
      <c r="O24" s="99"/>
      <c r="P24" s="100"/>
      <c r="Q24" s="154">
        <f t="shared" si="12"/>
        <v>0</v>
      </c>
      <c r="R24" s="101"/>
      <c r="S24" s="99"/>
      <c r="T24" s="100"/>
      <c r="U24" s="150">
        <f t="shared" si="13"/>
        <v>0</v>
      </c>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row>
    <row r="25" spans="1:58" s="6" customFormat="1" x14ac:dyDescent="0.25">
      <c r="A25" s="400"/>
      <c r="B25" s="98"/>
      <c r="C25" s="99"/>
      <c r="D25" s="100"/>
      <c r="E25" s="150">
        <f t="shared" si="9"/>
        <v>0</v>
      </c>
      <c r="F25" s="101"/>
      <c r="G25" s="99"/>
      <c r="H25" s="100"/>
      <c r="I25" s="154">
        <f t="shared" si="10"/>
        <v>0</v>
      </c>
      <c r="J25" s="101"/>
      <c r="K25" s="99"/>
      <c r="L25" s="100"/>
      <c r="M25" s="154">
        <f t="shared" si="11"/>
        <v>0</v>
      </c>
      <c r="N25" s="101"/>
      <c r="O25" s="99"/>
      <c r="P25" s="100"/>
      <c r="Q25" s="154">
        <f t="shared" si="12"/>
        <v>0</v>
      </c>
      <c r="R25" s="101"/>
      <c r="S25" s="99"/>
      <c r="T25" s="100"/>
      <c r="U25" s="150">
        <f t="shared" si="13"/>
        <v>0</v>
      </c>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row>
    <row r="26" spans="1:58" s="6" customFormat="1" x14ac:dyDescent="0.25">
      <c r="A26" s="400"/>
      <c r="B26" s="98"/>
      <c r="C26" s="99"/>
      <c r="D26" s="100"/>
      <c r="E26" s="150">
        <f t="shared" si="9"/>
        <v>0</v>
      </c>
      <c r="F26" s="101"/>
      <c r="G26" s="99"/>
      <c r="H26" s="100"/>
      <c r="I26" s="154">
        <f t="shared" si="10"/>
        <v>0</v>
      </c>
      <c r="J26" s="101"/>
      <c r="K26" s="99"/>
      <c r="L26" s="100"/>
      <c r="M26" s="154">
        <f t="shared" si="11"/>
        <v>0</v>
      </c>
      <c r="N26" s="101"/>
      <c r="O26" s="99"/>
      <c r="P26" s="100"/>
      <c r="Q26" s="154">
        <f t="shared" si="12"/>
        <v>0</v>
      </c>
      <c r="R26" s="101"/>
      <c r="S26" s="99"/>
      <c r="T26" s="100"/>
      <c r="U26" s="150">
        <f t="shared" si="13"/>
        <v>0</v>
      </c>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row>
    <row r="27" spans="1:58" s="6" customFormat="1" ht="15.75" thickBot="1" x14ac:dyDescent="0.3">
      <c r="A27" s="401"/>
      <c r="B27" s="403" t="s">
        <v>1</v>
      </c>
      <c r="C27" s="398"/>
      <c r="D27" s="398"/>
      <c r="E27" s="151">
        <f>G7</f>
        <v>0</v>
      </c>
      <c r="F27" s="397" t="s">
        <v>1</v>
      </c>
      <c r="G27" s="398"/>
      <c r="H27" s="398"/>
      <c r="I27" s="155">
        <f>G7</f>
        <v>0</v>
      </c>
      <c r="J27" s="397" t="s">
        <v>1</v>
      </c>
      <c r="K27" s="398"/>
      <c r="L27" s="398"/>
      <c r="M27" s="155">
        <f>G7</f>
        <v>0</v>
      </c>
      <c r="N27" s="397" t="s">
        <v>1</v>
      </c>
      <c r="O27" s="398"/>
      <c r="P27" s="398"/>
      <c r="Q27" s="155">
        <f>IF(Q13&gt;=0.01,G7)</f>
        <v>0</v>
      </c>
      <c r="R27" s="397" t="s">
        <v>1</v>
      </c>
      <c r="S27" s="398"/>
      <c r="T27" s="398"/>
      <c r="U27" s="151">
        <f>G7</f>
        <v>0</v>
      </c>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row>
    <row r="28" spans="1:58" ht="15.75" thickBot="1" x14ac:dyDescent="0.3">
      <c r="A28" s="402"/>
      <c r="B28" s="425" t="s">
        <v>45</v>
      </c>
      <c r="C28" s="424"/>
      <c r="D28" s="424"/>
      <c r="E28" s="152">
        <f>IFERROR(AVERAGE(E13:E16)+SUM(E17:E27),0)</f>
        <v>0</v>
      </c>
      <c r="F28" s="423" t="s">
        <v>45</v>
      </c>
      <c r="G28" s="424"/>
      <c r="H28" s="424"/>
      <c r="I28" s="156">
        <f>IFERROR(AVERAGE(I13:I16)+SUM(I17:I27),0)</f>
        <v>0</v>
      </c>
      <c r="J28" s="423" t="s">
        <v>45</v>
      </c>
      <c r="K28" s="424"/>
      <c r="L28" s="424"/>
      <c r="M28" s="156">
        <f>IFERROR(AVERAGE(M13:M16)+SUM(M17:M27),0)</f>
        <v>0</v>
      </c>
      <c r="N28" s="423" t="s">
        <v>45</v>
      </c>
      <c r="O28" s="424"/>
      <c r="P28" s="424"/>
      <c r="Q28" s="156">
        <f>IFERROR(AVERAGE(Q13:Q16)+SUM(Q17:Q27),0)</f>
        <v>0</v>
      </c>
      <c r="R28" s="423" t="s">
        <v>45</v>
      </c>
      <c r="S28" s="424"/>
      <c r="T28" s="424"/>
      <c r="U28" s="152">
        <f>IFERROR(AVERAGE(U13:U16)+SUM(U17:U27),0)</f>
        <v>0</v>
      </c>
    </row>
    <row r="29" spans="1:58" x14ac:dyDescent="0.25">
      <c r="A29" s="410">
        <f>IF(E28&gt;0,1,0)</f>
        <v>0</v>
      </c>
      <c r="B29" s="410"/>
      <c r="C29" s="410"/>
      <c r="D29" s="410"/>
      <c r="E29" s="410"/>
      <c r="F29" s="410"/>
      <c r="G29" s="410"/>
      <c r="H29" s="410"/>
      <c r="I29" s="410"/>
      <c r="J29" s="410"/>
      <c r="K29" s="410"/>
      <c r="L29" s="410"/>
      <c r="M29" s="410"/>
      <c r="N29" s="410"/>
      <c r="O29" s="410"/>
      <c r="P29" s="410"/>
      <c r="Q29" s="410"/>
      <c r="R29" s="410"/>
      <c r="S29" s="410"/>
      <c r="T29" s="410"/>
      <c r="U29" s="410"/>
    </row>
    <row r="30" spans="1:58" x14ac:dyDescent="0.25">
      <c r="A30" s="411"/>
      <c r="B30" s="411"/>
      <c r="C30" s="411"/>
      <c r="D30" s="411"/>
      <c r="E30" s="411"/>
      <c r="F30" s="411"/>
      <c r="G30" s="411"/>
      <c r="H30" s="411"/>
      <c r="I30" s="411"/>
      <c r="J30" s="411"/>
      <c r="K30" s="411"/>
      <c r="L30" s="411"/>
      <c r="M30" s="411"/>
      <c r="N30" s="411"/>
      <c r="O30" s="411"/>
      <c r="P30" s="411"/>
      <c r="Q30" s="411"/>
      <c r="R30" s="411"/>
      <c r="S30" s="411"/>
      <c r="T30" s="411"/>
      <c r="U30" s="411"/>
    </row>
    <row r="31" spans="1:58" x14ac:dyDescent="0.25">
      <c r="A31" s="411"/>
      <c r="B31" s="411"/>
      <c r="C31" s="411"/>
      <c r="D31" s="411"/>
      <c r="E31" s="411"/>
      <c r="F31" s="411"/>
      <c r="G31" s="411"/>
      <c r="H31" s="411"/>
      <c r="I31" s="411"/>
      <c r="J31" s="411"/>
      <c r="K31" s="411"/>
      <c r="L31" s="411"/>
      <c r="M31" s="411"/>
      <c r="N31" s="411"/>
      <c r="O31" s="411"/>
      <c r="P31" s="411"/>
      <c r="Q31" s="411"/>
      <c r="R31" s="411"/>
      <c r="S31" s="411"/>
      <c r="T31" s="411"/>
      <c r="U31" s="411"/>
    </row>
    <row r="32" spans="1:58" s="7" customFormat="1" ht="15.75" thickBot="1" x14ac:dyDescent="0.3">
      <c r="A32" s="412"/>
      <c r="B32" s="412"/>
      <c r="C32" s="412"/>
      <c r="D32" s="412"/>
      <c r="E32" s="412"/>
      <c r="F32" s="412"/>
      <c r="G32" s="412"/>
      <c r="H32" s="412"/>
      <c r="I32" s="412"/>
      <c r="J32" s="412"/>
      <c r="K32" s="412"/>
      <c r="L32" s="412"/>
      <c r="M32" s="412"/>
      <c r="N32" s="412"/>
      <c r="O32" s="412"/>
      <c r="P32" s="412"/>
      <c r="Q32" s="412"/>
      <c r="R32" s="412"/>
      <c r="S32" s="412"/>
      <c r="T32" s="412"/>
      <c r="U32" s="412"/>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row>
    <row r="33" spans="1:58" ht="30.75" customHeight="1" thickBot="1" x14ac:dyDescent="0.3">
      <c r="A33" s="109" t="s">
        <v>17</v>
      </c>
      <c r="B33" s="387"/>
      <c r="C33" s="387"/>
      <c r="D33" s="387"/>
      <c r="E33" s="387"/>
      <c r="F33" s="387"/>
      <c r="G33" s="387"/>
      <c r="H33" s="387"/>
      <c r="I33" s="387"/>
      <c r="J33" s="387"/>
      <c r="K33" s="387"/>
      <c r="L33" s="387"/>
      <c r="M33" s="387"/>
      <c r="N33" s="387"/>
      <c r="O33" s="387"/>
      <c r="P33" s="387"/>
      <c r="Q33" s="387"/>
      <c r="R33" s="387"/>
      <c r="S33" s="387"/>
      <c r="T33" s="387"/>
      <c r="U33" s="388"/>
    </row>
    <row r="34" spans="1:58" s="6" customFormat="1" ht="15.75" thickBot="1" x14ac:dyDescent="0.3">
      <c r="A34" s="389"/>
      <c r="B34" s="391" t="s">
        <v>16</v>
      </c>
      <c r="C34" s="391"/>
      <c r="D34" s="391"/>
      <c r="E34" s="392"/>
      <c r="F34" s="396" t="s">
        <v>3</v>
      </c>
      <c r="G34" s="391"/>
      <c r="H34" s="391"/>
      <c r="I34" s="392"/>
      <c r="J34" s="396" t="s">
        <v>6</v>
      </c>
      <c r="K34" s="391"/>
      <c r="L34" s="391"/>
      <c r="M34" s="392"/>
      <c r="N34" s="396" t="s">
        <v>7</v>
      </c>
      <c r="O34" s="391"/>
      <c r="P34" s="391"/>
      <c r="Q34" s="392"/>
      <c r="R34" s="396" t="s">
        <v>4</v>
      </c>
      <c r="S34" s="391"/>
      <c r="T34" s="391"/>
      <c r="U34" s="392"/>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row>
    <row r="35" spans="1:58" s="20" customFormat="1" ht="60" x14ac:dyDescent="0.25">
      <c r="A35" s="390"/>
      <c r="B35" s="58" t="s">
        <v>38</v>
      </c>
      <c r="C35" s="22" t="s">
        <v>40</v>
      </c>
      <c r="D35" s="22" t="s">
        <v>39</v>
      </c>
      <c r="E35" s="149" t="s">
        <v>41</v>
      </c>
      <c r="F35" s="21" t="s">
        <v>38</v>
      </c>
      <c r="G35" s="22" t="s">
        <v>40</v>
      </c>
      <c r="H35" s="22" t="s">
        <v>42</v>
      </c>
      <c r="I35" s="153" t="s">
        <v>41</v>
      </c>
      <c r="J35" s="21" t="s">
        <v>38</v>
      </c>
      <c r="K35" s="22" t="s">
        <v>40</v>
      </c>
      <c r="L35" s="22" t="s">
        <v>42</v>
      </c>
      <c r="M35" s="153" t="s">
        <v>41</v>
      </c>
      <c r="N35" s="21" t="s">
        <v>38</v>
      </c>
      <c r="O35" s="22" t="s">
        <v>40</v>
      </c>
      <c r="P35" s="22" t="s">
        <v>39</v>
      </c>
      <c r="Q35" s="153" t="s">
        <v>41</v>
      </c>
      <c r="R35" s="21" t="s">
        <v>38</v>
      </c>
      <c r="S35" s="22" t="s">
        <v>40</v>
      </c>
      <c r="T35" s="22" t="s">
        <v>39</v>
      </c>
      <c r="U35" s="149" t="s">
        <v>41</v>
      </c>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row>
    <row r="36" spans="1:58" s="6" customFormat="1" x14ac:dyDescent="0.25">
      <c r="A36" s="399" t="s">
        <v>43</v>
      </c>
      <c r="B36" s="94"/>
      <c r="C36" s="95"/>
      <c r="D36" s="96"/>
      <c r="E36" s="150" t="b">
        <f>IF(C36&gt;=0.01,C36/D36)</f>
        <v>0</v>
      </c>
      <c r="F36" s="97"/>
      <c r="G36" s="95"/>
      <c r="H36" s="96"/>
      <c r="I36" s="154" t="b">
        <f>IF(G36&gt;=0.01,G36/H36)</f>
        <v>0</v>
      </c>
      <c r="J36" s="97"/>
      <c r="K36" s="95"/>
      <c r="L36" s="96"/>
      <c r="M36" s="154" t="b">
        <f>IF(K36&gt;=0.01,K36/L36)</f>
        <v>0</v>
      </c>
      <c r="N36" s="97"/>
      <c r="O36" s="95"/>
      <c r="P36" s="96"/>
      <c r="Q36" s="154" t="b">
        <f>IF(O36&gt;=0.01,O36/P36)</f>
        <v>0</v>
      </c>
      <c r="R36" s="97"/>
      <c r="S36" s="95"/>
      <c r="T36" s="96"/>
      <c r="U36" s="150" t="b">
        <f>IF(S36&gt;=0.01,S36/T36)</f>
        <v>0</v>
      </c>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row>
    <row r="37" spans="1:58" s="6" customFormat="1" x14ac:dyDescent="0.25">
      <c r="A37" s="399"/>
      <c r="B37" s="94"/>
      <c r="C37" s="95"/>
      <c r="D37" s="96"/>
      <c r="E37" s="150" t="b">
        <f>IF(C37&gt;=0.01,C37/D37)</f>
        <v>0</v>
      </c>
      <c r="F37" s="97"/>
      <c r="G37" s="95"/>
      <c r="H37" s="96"/>
      <c r="I37" s="154" t="b">
        <f>IF(G37&gt;=0.01,G37/H37)</f>
        <v>0</v>
      </c>
      <c r="J37" s="97"/>
      <c r="K37" s="95"/>
      <c r="L37" s="96"/>
      <c r="M37" s="154" t="b">
        <f>IF(K37&gt;=0.01,K37/L37)</f>
        <v>0</v>
      </c>
      <c r="N37" s="97"/>
      <c r="O37" s="95"/>
      <c r="P37" s="96"/>
      <c r="Q37" s="154" t="b">
        <f>IF(O37&gt;=0.01,O37/P37)</f>
        <v>0</v>
      </c>
      <c r="R37" s="97"/>
      <c r="S37" s="95"/>
      <c r="T37" s="96"/>
      <c r="U37" s="150" t="b">
        <f>IF(S37&gt;=0.01,S37/T37)</f>
        <v>0</v>
      </c>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row>
    <row r="38" spans="1:58" s="6" customFormat="1" x14ac:dyDescent="0.25">
      <c r="A38" s="399"/>
      <c r="B38" s="94"/>
      <c r="C38" s="95"/>
      <c r="D38" s="96"/>
      <c r="E38" s="150" t="b">
        <f>IF(C38&gt;=0.01,C38/D38)</f>
        <v>0</v>
      </c>
      <c r="F38" s="97"/>
      <c r="G38" s="95"/>
      <c r="H38" s="96"/>
      <c r="I38" s="154" t="b">
        <f t="shared" ref="I38:I39" si="14">IF(G38&gt;=0.01,G38/H38)</f>
        <v>0</v>
      </c>
      <c r="J38" s="97"/>
      <c r="K38" s="95"/>
      <c r="L38" s="96"/>
      <c r="M38" s="154" t="b">
        <f t="shared" ref="M38:M39" si="15">IF(K38&gt;=0.01,K38/L38)</f>
        <v>0</v>
      </c>
      <c r="N38" s="97"/>
      <c r="O38" s="95"/>
      <c r="P38" s="96"/>
      <c r="Q38" s="154" t="b">
        <f t="shared" ref="Q38:Q39" si="16">IF(O38&gt;=0.01,O38/P38)</f>
        <v>0</v>
      </c>
      <c r="R38" s="97"/>
      <c r="S38" s="95"/>
      <c r="T38" s="96"/>
      <c r="U38" s="150" t="b">
        <f t="shared" ref="U38:U39" si="17">IF(S38&gt;=0.01,S38/T38)</f>
        <v>0</v>
      </c>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row>
    <row r="39" spans="1:58" s="6" customFormat="1" x14ac:dyDescent="0.25">
      <c r="A39" s="399"/>
      <c r="B39" s="94"/>
      <c r="C39" s="95"/>
      <c r="D39" s="96"/>
      <c r="E39" s="150" t="b">
        <f>IF(C39&gt;=0.01,C39/D39)</f>
        <v>0</v>
      </c>
      <c r="F39" s="97"/>
      <c r="G39" s="95"/>
      <c r="H39" s="96"/>
      <c r="I39" s="154" t="b">
        <f t="shared" si="14"/>
        <v>0</v>
      </c>
      <c r="J39" s="97"/>
      <c r="K39" s="95"/>
      <c r="L39" s="96"/>
      <c r="M39" s="154" t="b">
        <f t="shared" si="15"/>
        <v>0</v>
      </c>
      <c r="N39" s="97"/>
      <c r="O39" s="95"/>
      <c r="P39" s="96"/>
      <c r="Q39" s="154" t="b">
        <f t="shared" si="16"/>
        <v>0</v>
      </c>
      <c r="R39" s="97"/>
      <c r="S39" s="95"/>
      <c r="T39" s="96"/>
      <c r="U39" s="150" t="b">
        <f t="shared" si="17"/>
        <v>0</v>
      </c>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row>
    <row r="40" spans="1:58" s="6" customFormat="1" x14ac:dyDescent="0.25">
      <c r="A40" s="400" t="s">
        <v>44</v>
      </c>
      <c r="B40" s="98"/>
      <c r="C40" s="99"/>
      <c r="D40" s="100"/>
      <c r="E40" s="150">
        <f>IF(C40&gt;=0.01,C40/D40,0)</f>
        <v>0</v>
      </c>
      <c r="F40" s="101"/>
      <c r="G40" s="99"/>
      <c r="H40" s="100"/>
      <c r="I40" s="154">
        <f>IF(G40&gt;=0.01,G40/H40,0)</f>
        <v>0</v>
      </c>
      <c r="J40" s="101"/>
      <c r="K40" s="99"/>
      <c r="L40" s="100"/>
      <c r="M40" s="154">
        <f>IF(K40&gt;=0.01,K40/L40,0)</f>
        <v>0</v>
      </c>
      <c r="N40" s="101"/>
      <c r="O40" s="99"/>
      <c r="P40" s="100"/>
      <c r="Q40" s="154">
        <f>IF(O40&gt;=0.01,O40/P40,0)</f>
        <v>0</v>
      </c>
      <c r="R40" s="101"/>
      <c r="S40" s="99"/>
      <c r="T40" s="100"/>
      <c r="U40" s="150">
        <f>IF(S40&gt;=0.01,S40/T40,0)</f>
        <v>0</v>
      </c>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row>
    <row r="41" spans="1:58" s="6" customFormat="1" x14ac:dyDescent="0.25">
      <c r="A41" s="400"/>
      <c r="B41" s="98"/>
      <c r="C41" s="99"/>
      <c r="D41" s="100"/>
      <c r="E41" s="150">
        <f t="shared" ref="E41:E49" si="18">IF(C41&gt;=0.01,C41/D41,0)</f>
        <v>0</v>
      </c>
      <c r="F41" s="101"/>
      <c r="G41" s="99"/>
      <c r="H41" s="100"/>
      <c r="I41" s="154">
        <f t="shared" ref="I41:I49" si="19">IF(G41&gt;=0.01,G41/H41,0)</f>
        <v>0</v>
      </c>
      <c r="J41" s="101"/>
      <c r="K41" s="99"/>
      <c r="L41" s="100"/>
      <c r="M41" s="154">
        <f t="shared" ref="M41:M49" si="20">IF(K41&gt;=0.01,K41/L41,0)</f>
        <v>0</v>
      </c>
      <c r="N41" s="101"/>
      <c r="O41" s="99"/>
      <c r="P41" s="100"/>
      <c r="Q41" s="154">
        <f t="shared" ref="Q41:Q49" si="21">IF(O41&gt;=0.01,O41/P41,0)</f>
        <v>0</v>
      </c>
      <c r="R41" s="101"/>
      <c r="S41" s="99"/>
      <c r="T41" s="100"/>
      <c r="U41" s="150">
        <f t="shared" ref="U41:U49" si="22">IF(S41&gt;=0.01,S41/T41,0)</f>
        <v>0</v>
      </c>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row>
    <row r="42" spans="1:58" s="6" customFormat="1" x14ac:dyDescent="0.25">
      <c r="A42" s="400"/>
      <c r="B42" s="98"/>
      <c r="C42" s="99"/>
      <c r="D42" s="100"/>
      <c r="E42" s="150">
        <f t="shared" si="18"/>
        <v>0</v>
      </c>
      <c r="F42" s="101"/>
      <c r="G42" s="99"/>
      <c r="H42" s="100"/>
      <c r="I42" s="154">
        <f t="shared" si="19"/>
        <v>0</v>
      </c>
      <c r="J42" s="101"/>
      <c r="K42" s="99"/>
      <c r="L42" s="100"/>
      <c r="M42" s="154">
        <f t="shared" si="20"/>
        <v>0</v>
      </c>
      <c r="N42" s="101"/>
      <c r="O42" s="99"/>
      <c r="P42" s="100"/>
      <c r="Q42" s="154">
        <f t="shared" si="21"/>
        <v>0</v>
      </c>
      <c r="R42" s="101"/>
      <c r="S42" s="99"/>
      <c r="T42" s="100"/>
      <c r="U42" s="150">
        <f t="shared" si="22"/>
        <v>0</v>
      </c>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row>
    <row r="43" spans="1:58" s="6" customFormat="1" x14ac:dyDescent="0.25">
      <c r="A43" s="400"/>
      <c r="B43" s="98"/>
      <c r="C43" s="99"/>
      <c r="D43" s="100"/>
      <c r="E43" s="150">
        <f t="shared" si="18"/>
        <v>0</v>
      </c>
      <c r="F43" s="101"/>
      <c r="G43" s="99"/>
      <c r="H43" s="100"/>
      <c r="I43" s="154">
        <f t="shared" si="19"/>
        <v>0</v>
      </c>
      <c r="J43" s="101"/>
      <c r="K43" s="99"/>
      <c r="L43" s="100"/>
      <c r="M43" s="154">
        <f t="shared" si="20"/>
        <v>0</v>
      </c>
      <c r="N43" s="101"/>
      <c r="O43" s="99"/>
      <c r="P43" s="100"/>
      <c r="Q43" s="154">
        <f t="shared" si="21"/>
        <v>0</v>
      </c>
      <c r="R43" s="101"/>
      <c r="S43" s="99"/>
      <c r="T43" s="100"/>
      <c r="U43" s="150">
        <f t="shared" si="22"/>
        <v>0</v>
      </c>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row>
    <row r="44" spans="1:58" s="6" customFormat="1" x14ac:dyDescent="0.25">
      <c r="A44" s="400"/>
      <c r="B44" s="98"/>
      <c r="C44" s="99"/>
      <c r="D44" s="100"/>
      <c r="E44" s="150">
        <f t="shared" si="18"/>
        <v>0</v>
      </c>
      <c r="F44" s="101"/>
      <c r="G44" s="99"/>
      <c r="H44" s="100"/>
      <c r="I44" s="154">
        <f t="shared" si="19"/>
        <v>0</v>
      </c>
      <c r="J44" s="101"/>
      <c r="K44" s="99"/>
      <c r="L44" s="100"/>
      <c r="M44" s="154">
        <f t="shared" si="20"/>
        <v>0</v>
      </c>
      <c r="N44" s="101"/>
      <c r="O44" s="99"/>
      <c r="P44" s="100"/>
      <c r="Q44" s="154">
        <f t="shared" si="21"/>
        <v>0</v>
      </c>
      <c r="R44" s="101"/>
      <c r="S44" s="99"/>
      <c r="T44" s="100"/>
      <c r="U44" s="150">
        <f t="shared" si="22"/>
        <v>0</v>
      </c>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row>
    <row r="45" spans="1:58" s="6" customFormat="1" x14ac:dyDescent="0.25">
      <c r="A45" s="400"/>
      <c r="B45" s="98"/>
      <c r="C45" s="99"/>
      <c r="D45" s="100"/>
      <c r="E45" s="150">
        <f t="shared" si="18"/>
        <v>0</v>
      </c>
      <c r="F45" s="101"/>
      <c r="G45" s="99"/>
      <c r="H45" s="100"/>
      <c r="I45" s="154">
        <f t="shared" si="19"/>
        <v>0</v>
      </c>
      <c r="J45" s="101"/>
      <c r="K45" s="99"/>
      <c r="L45" s="100"/>
      <c r="M45" s="154">
        <f t="shared" si="20"/>
        <v>0</v>
      </c>
      <c r="N45" s="101"/>
      <c r="O45" s="99"/>
      <c r="P45" s="100"/>
      <c r="Q45" s="154">
        <f t="shared" si="21"/>
        <v>0</v>
      </c>
      <c r="R45" s="101"/>
      <c r="S45" s="99"/>
      <c r="T45" s="100"/>
      <c r="U45" s="150">
        <f t="shared" si="22"/>
        <v>0</v>
      </c>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row>
    <row r="46" spans="1:58" s="6" customFormat="1" x14ac:dyDescent="0.25">
      <c r="A46" s="400"/>
      <c r="B46" s="98"/>
      <c r="C46" s="99"/>
      <c r="D46" s="100"/>
      <c r="E46" s="150">
        <f t="shared" si="18"/>
        <v>0</v>
      </c>
      <c r="F46" s="101"/>
      <c r="G46" s="99"/>
      <c r="H46" s="100"/>
      <c r="I46" s="154">
        <f t="shared" si="19"/>
        <v>0</v>
      </c>
      <c r="J46" s="101"/>
      <c r="K46" s="99"/>
      <c r="L46" s="100"/>
      <c r="M46" s="154">
        <f t="shared" si="20"/>
        <v>0</v>
      </c>
      <c r="N46" s="101"/>
      <c r="O46" s="99"/>
      <c r="P46" s="100"/>
      <c r="Q46" s="154">
        <f t="shared" si="21"/>
        <v>0</v>
      </c>
      <c r="R46" s="101"/>
      <c r="S46" s="99"/>
      <c r="T46" s="100"/>
      <c r="U46" s="150">
        <f t="shared" si="22"/>
        <v>0</v>
      </c>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row>
    <row r="47" spans="1:58" s="6" customFormat="1" x14ac:dyDescent="0.25">
      <c r="A47" s="400"/>
      <c r="B47" s="98"/>
      <c r="C47" s="99"/>
      <c r="D47" s="100"/>
      <c r="E47" s="150">
        <f t="shared" si="18"/>
        <v>0</v>
      </c>
      <c r="F47" s="101"/>
      <c r="G47" s="99"/>
      <c r="H47" s="100"/>
      <c r="I47" s="154">
        <f t="shared" si="19"/>
        <v>0</v>
      </c>
      <c r="J47" s="101"/>
      <c r="K47" s="99"/>
      <c r="L47" s="100"/>
      <c r="M47" s="154">
        <f t="shared" si="20"/>
        <v>0</v>
      </c>
      <c r="N47" s="101"/>
      <c r="O47" s="99"/>
      <c r="P47" s="100"/>
      <c r="Q47" s="154">
        <f t="shared" si="21"/>
        <v>0</v>
      </c>
      <c r="R47" s="101"/>
      <c r="S47" s="99"/>
      <c r="T47" s="100"/>
      <c r="U47" s="150">
        <f t="shared" si="22"/>
        <v>0</v>
      </c>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row>
    <row r="48" spans="1:58" s="6" customFormat="1" x14ac:dyDescent="0.25">
      <c r="A48" s="400"/>
      <c r="B48" s="98"/>
      <c r="C48" s="99"/>
      <c r="D48" s="100"/>
      <c r="E48" s="150">
        <f t="shared" si="18"/>
        <v>0</v>
      </c>
      <c r="F48" s="101"/>
      <c r="G48" s="99"/>
      <c r="H48" s="100"/>
      <c r="I48" s="154">
        <f t="shared" si="19"/>
        <v>0</v>
      </c>
      <c r="J48" s="101"/>
      <c r="K48" s="99"/>
      <c r="L48" s="100"/>
      <c r="M48" s="154">
        <f t="shared" si="20"/>
        <v>0</v>
      </c>
      <c r="N48" s="101"/>
      <c r="O48" s="99"/>
      <c r="P48" s="100"/>
      <c r="Q48" s="154">
        <f t="shared" si="21"/>
        <v>0</v>
      </c>
      <c r="R48" s="101"/>
      <c r="S48" s="99"/>
      <c r="T48" s="100"/>
      <c r="U48" s="150">
        <f t="shared" si="22"/>
        <v>0</v>
      </c>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row>
    <row r="49" spans="1:58" s="6" customFormat="1" x14ac:dyDescent="0.25">
      <c r="A49" s="400"/>
      <c r="B49" s="98"/>
      <c r="C49" s="99"/>
      <c r="D49" s="100"/>
      <c r="E49" s="150">
        <f t="shared" si="18"/>
        <v>0</v>
      </c>
      <c r="F49" s="101"/>
      <c r="G49" s="99"/>
      <c r="H49" s="100"/>
      <c r="I49" s="154">
        <f t="shared" si="19"/>
        <v>0</v>
      </c>
      <c r="J49" s="101"/>
      <c r="K49" s="99"/>
      <c r="L49" s="100"/>
      <c r="M49" s="154">
        <f t="shared" si="20"/>
        <v>0</v>
      </c>
      <c r="N49" s="101"/>
      <c r="O49" s="99"/>
      <c r="P49" s="100"/>
      <c r="Q49" s="154">
        <f t="shared" si="21"/>
        <v>0</v>
      </c>
      <c r="R49" s="101"/>
      <c r="S49" s="99"/>
      <c r="T49" s="100"/>
      <c r="U49" s="150">
        <f t="shared" si="22"/>
        <v>0</v>
      </c>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row>
    <row r="50" spans="1:58" s="6" customFormat="1" ht="15.75" thickBot="1" x14ac:dyDescent="0.3">
      <c r="A50" s="401"/>
      <c r="B50" s="403" t="s">
        <v>1</v>
      </c>
      <c r="C50" s="398"/>
      <c r="D50" s="398"/>
      <c r="E50" s="151">
        <f>G7</f>
        <v>0</v>
      </c>
      <c r="F50" s="397" t="s">
        <v>1</v>
      </c>
      <c r="G50" s="398"/>
      <c r="H50" s="398"/>
      <c r="I50" s="155">
        <f>G7</f>
        <v>0</v>
      </c>
      <c r="J50" s="397" t="s">
        <v>1</v>
      </c>
      <c r="K50" s="398"/>
      <c r="L50" s="398"/>
      <c r="M50" s="155">
        <f>G7</f>
        <v>0</v>
      </c>
      <c r="N50" s="397" t="s">
        <v>1</v>
      </c>
      <c r="O50" s="398"/>
      <c r="P50" s="398"/>
      <c r="Q50" s="155">
        <f>G7</f>
        <v>0</v>
      </c>
      <c r="R50" s="397" t="s">
        <v>1</v>
      </c>
      <c r="S50" s="398"/>
      <c r="T50" s="398"/>
      <c r="U50" s="151">
        <f>G7</f>
        <v>0</v>
      </c>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row>
    <row r="51" spans="1:58" ht="15.75" thickBot="1" x14ac:dyDescent="0.3">
      <c r="A51" s="402"/>
      <c r="B51" s="425" t="s">
        <v>45</v>
      </c>
      <c r="C51" s="424"/>
      <c r="D51" s="424"/>
      <c r="E51" s="152">
        <f>IFERROR(AVERAGE(E36:E39)+SUM(E40:E50),0)</f>
        <v>0</v>
      </c>
      <c r="F51" s="423" t="s">
        <v>45</v>
      </c>
      <c r="G51" s="424"/>
      <c r="H51" s="424"/>
      <c r="I51" s="156">
        <f>IFERROR(AVERAGE(I36:I39)+SUM(I40:I50),0)</f>
        <v>0</v>
      </c>
      <c r="J51" s="423" t="s">
        <v>45</v>
      </c>
      <c r="K51" s="424"/>
      <c r="L51" s="424"/>
      <c r="M51" s="156">
        <f>IFERROR(AVERAGE(M36:M39)+SUM(M40:M50),0)</f>
        <v>0</v>
      </c>
      <c r="N51" s="423" t="s">
        <v>45</v>
      </c>
      <c r="O51" s="424"/>
      <c r="P51" s="424"/>
      <c r="Q51" s="156">
        <f>IFERROR(AVERAGE(Q36:Q39)+SUM(Q40:Q50),0)</f>
        <v>0</v>
      </c>
      <c r="R51" s="423" t="s">
        <v>45</v>
      </c>
      <c r="S51" s="424"/>
      <c r="T51" s="424"/>
      <c r="U51" s="152">
        <f>IFERROR(AVERAGE(U36:U39)+SUM(U40:U50),0)</f>
        <v>0</v>
      </c>
    </row>
    <row r="52" spans="1:58" x14ac:dyDescent="0.25">
      <c r="A52" s="407"/>
      <c r="B52" s="407"/>
      <c r="C52" s="407"/>
      <c r="D52" s="407"/>
      <c r="E52" s="407"/>
      <c r="F52" s="407"/>
      <c r="G52" s="407"/>
      <c r="H52" s="407"/>
      <c r="I52" s="407"/>
      <c r="J52" s="407"/>
      <c r="K52" s="407"/>
      <c r="L52" s="407"/>
      <c r="M52" s="407"/>
      <c r="N52" s="407"/>
      <c r="O52" s="407"/>
      <c r="P52" s="407"/>
      <c r="Q52" s="407"/>
      <c r="R52" s="407"/>
      <c r="S52" s="407"/>
      <c r="T52" s="407"/>
      <c r="U52" s="407"/>
    </row>
    <row r="53" spans="1:58" x14ac:dyDescent="0.25">
      <c r="A53" s="408"/>
      <c r="B53" s="408"/>
      <c r="C53" s="408"/>
      <c r="D53" s="408"/>
      <c r="E53" s="408"/>
      <c r="F53" s="408"/>
      <c r="G53" s="408"/>
      <c r="H53" s="408"/>
      <c r="I53" s="408"/>
      <c r="J53" s="408"/>
      <c r="K53" s="408"/>
      <c r="L53" s="408"/>
      <c r="M53" s="408"/>
      <c r="N53" s="408"/>
      <c r="O53" s="408"/>
      <c r="P53" s="408"/>
      <c r="Q53" s="408"/>
      <c r="R53" s="408"/>
      <c r="S53" s="408"/>
      <c r="T53" s="408"/>
      <c r="U53" s="408"/>
    </row>
    <row r="54" spans="1:58" s="7" customFormat="1" x14ac:dyDescent="0.25">
      <c r="A54" s="408"/>
      <c r="B54" s="408"/>
      <c r="C54" s="408"/>
      <c r="D54" s="408"/>
      <c r="E54" s="408"/>
      <c r="F54" s="408"/>
      <c r="G54" s="408"/>
      <c r="H54" s="408"/>
      <c r="I54" s="408"/>
      <c r="J54" s="408"/>
      <c r="K54" s="408"/>
      <c r="L54" s="408"/>
      <c r="M54" s="408"/>
      <c r="N54" s="408"/>
      <c r="O54" s="408"/>
      <c r="P54" s="408"/>
      <c r="Q54" s="408"/>
      <c r="R54" s="408"/>
      <c r="S54" s="408"/>
      <c r="T54" s="408"/>
      <c r="U54" s="408"/>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row>
    <row r="55" spans="1:58" s="7" customFormat="1" ht="15.75" thickBot="1" x14ac:dyDescent="0.3">
      <c r="A55" s="409"/>
      <c r="B55" s="409"/>
      <c r="C55" s="409"/>
      <c r="D55" s="409"/>
      <c r="E55" s="409"/>
      <c r="F55" s="409"/>
      <c r="G55" s="409"/>
      <c r="H55" s="409"/>
      <c r="I55" s="409"/>
      <c r="J55" s="409"/>
      <c r="K55" s="409"/>
      <c r="L55" s="409"/>
      <c r="M55" s="409"/>
      <c r="N55" s="409"/>
      <c r="O55" s="409"/>
      <c r="P55" s="409"/>
      <c r="Q55" s="409"/>
      <c r="R55" s="409"/>
      <c r="S55" s="409"/>
      <c r="T55" s="409"/>
      <c r="U55" s="409"/>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row>
    <row r="56" spans="1:58" ht="30.75" customHeight="1" thickBot="1" x14ac:dyDescent="0.3">
      <c r="A56" s="109" t="s">
        <v>17</v>
      </c>
      <c r="B56" s="387"/>
      <c r="C56" s="387"/>
      <c r="D56" s="387"/>
      <c r="E56" s="387"/>
      <c r="F56" s="387"/>
      <c r="G56" s="387"/>
      <c r="H56" s="387"/>
      <c r="I56" s="387"/>
      <c r="J56" s="387"/>
      <c r="K56" s="387"/>
      <c r="L56" s="387"/>
      <c r="M56" s="387"/>
      <c r="N56" s="387"/>
      <c r="O56" s="387"/>
      <c r="P56" s="387"/>
      <c r="Q56" s="387"/>
      <c r="R56" s="387"/>
      <c r="S56" s="387"/>
      <c r="T56" s="387"/>
      <c r="U56" s="388"/>
    </row>
    <row r="57" spans="1:58" s="6" customFormat="1" ht="15.75" thickBot="1" x14ac:dyDescent="0.3">
      <c r="A57" s="389"/>
      <c r="B57" s="391" t="s">
        <v>16</v>
      </c>
      <c r="C57" s="391"/>
      <c r="D57" s="391"/>
      <c r="E57" s="392"/>
      <c r="F57" s="396" t="s">
        <v>3</v>
      </c>
      <c r="G57" s="391"/>
      <c r="H57" s="391"/>
      <c r="I57" s="392"/>
      <c r="J57" s="396" t="s">
        <v>6</v>
      </c>
      <c r="K57" s="391"/>
      <c r="L57" s="391"/>
      <c r="M57" s="392"/>
      <c r="N57" s="396" t="s">
        <v>7</v>
      </c>
      <c r="O57" s="391"/>
      <c r="P57" s="391"/>
      <c r="Q57" s="392"/>
      <c r="R57" s="396" t="s">
        <v>4</v>
      </c>
      <c r="S57" s="391"/>
      <c r="T57" s="391"/>
      <c r="U57" s="392"/>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row>
    <row r="58" spans="1:58" s="20" customFormat="1" ht="60" x14ac:dyDescent="0.25">
      <c r="A58" s="390"/>
      <c r="B58" s="58" t="s">
        <v>38</v>
      </c>
      <c r="C58" s="22" t="s">
        <v>40</v>
      </c>
      <c r="D58" s="22" t="s">
        <v>39</v>
      </c>
      <c r="E58" s="149" t="s">
        <v>41</v>
      </c>
      <c r="F58" s="21" t="s">
        <v>38</v>
      </c>
      <c r="G58" s="22" t="s">
        <v>40</v>
      </c>
      <c r="H58" s="22" t="s">
        <v>42</v>
      </c>
      <c r="I58" s="153" t="s">
        <v>41</v>
      </c>
      <c r="J58" s="21" t="s">
        <v>38</v>
      </c>
      <c r="K58" s="22" t="s">
        <v>40</v>
      </c>
      <c r="L58" s="22" t="s">
        <v>42</v>
      </c>
      <c r="M58" s="153" t="s">
        <v>41</v>
      </c>
      <c r="N58" s="21" t="s">
        <v>38</v>
      </c>
      <c r="O58" s="22" t="s">
        <v>40</v>
      </c>
      <c r="P58" s="22" t="s">
        <v>39</v>
      </c>
      <c r="Q58" s="153" t="s">
        <v>41</v>
      </c>
      <c r="R58" s="21" t="s">
        <v>38</v>
      </c>
      <c r="S58" s="22" t="s">
        <v>40</v>
      </c>
      <c r="T58" s="22" t="s">
        <v>39</v>
      </c>
      <c r="U58" s="149" t="s">
        <v>41</v>
      </c>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row>
    <row r="59" spans="1:58" s="6" customFormat="1" x14ac:dyDescent="0.25">
      <c r="A59" s="399" t="s">
        <v>43</v>
      </c>
      <c r="B59" s="94"/>
      <c r="C59" s="95"/>
      <c r="D59" s="96"/>
      <c r="E59" s="150" t="b">
        <f>IF(C59&gt;=0.01,C59/D59)</f>
        <v>0</v>
      </c>
      <c r="F59" s="97"/>
      <c r="G59" s="95"/>
      <c r="H59" s="96"/>
      <c r="I59" s="154" t="b">
        <f>IF(G59&gt;=0.01,G59/H59)</f>
        <v>0</v>
      </c>
      <c r="J59" s="97"/>
      <c r="K59" s="95"/>
      <c r="L59" s="96"/>
      <c r="M59" s="154" t="b">
        <f>IF(K59&gt;=0.01,K59/L59)</f>
        <v>0</v>
      </c>
      <c r="N59" s="97"/>
      <c r="O59" s="95"/>
      <c r="P59" s="96"/>
      <c r="Q59" s="154" t="b">
        <f>IF(O59&gt;=0.01,O59/P59)</f>
        <v>0</v>
      </c>
      <c r="R59" s="97"/>
      <c r="S59" s="95"/>
      <c r="T59" s="96"/>
      <c r="U59" s="150" t="b">
        <f>IF(S59&gt;=0.01,S59/T59)</f>
        <v>0</v>
      </c>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row>
    <row r="60" spans="1:58" s="6" customFormat="1" x14ac:dyDescent="0.25">
      <c r="A60" s="399"/>
      <c r="B60" s="94"/>
      <c r="C60" s="95"/>
      <c r="D60" s="96"/>
      <c r="E60" s="150" t="b">
        <f>IF(C60&gt;=0.01,C60/D60)</f>
        <v>0</v>
      </c>
      <c r="F60" s="97"/>
      <c r="G60" s="95"/>
      <c r="H60" s="96"/>
      <c r="I60" s="154" t="b">
        <f>IF(G60&gt;=0.01,G60/H60)</f>
        <v>0</v>
      </c>
      <c r="J60" s="97"/>
      <c r="K60" s="95"/>
      <c r="L60" s="96"/>
      <c r="M60" s="154" t="b">
        <f>IF(K60&gt;=0.01,K60/L60)</f>
        <v>0</v>
      </c>
      <c r="N60" s="97"/>
      <c r="O60" s="95"/>
      <c r="P60" s="96"/>
      <c r="Q60" s="154" t="b">
        <f>IF(O60&gt;=0.01,O60/P60)</f>
        <v>0</v>
      </c>
      <c r="R60" s="97"/>
      <c r="S60" s="95"/>
      <c r="T60" s="96"/>
      <c r="U60" s="150" t="b">
        <f>IF(S60&gt;=0.01,S60/T60)</f>
        <v>0</v>
      </c>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row>
    <row r="61" spans="1:58" s="6" customFormat="1" x14ac:dyDescent="0.25">
      <c r="A61" s="399"/>
      <c r="B61" s="94"/>
      <c r="C61" s="95"/>
      <c r="D61" s="96"/>
      <c r="E61" s="150" t="b">
        <f>IF(C61&gt;=0.01,C61/D61)</f>
        <v>0</v>
      </c>
      <c r="F61" s="97"/>
      <c r="G61" s="95"/>
      <c r="H61" s="96"/>
      <c r="I61" s="154" t="b">
        <f t="shared" ref="I61:I62" si="23">IF(G61&gt;=0.01,G61/H61)</f>
        <v>0</v>
      </c>
      <c r="J61" s="97"/>
      <c r="K61" s="95"/>
      <c r="L61" s="96"/>
      <c r="M61" s="154" t="b">
        <f t="shared" ref="M61:M62" si="24">IF(K61&gt;=0.01,K61/L61)</f>
        <v>0</v>
      </c>
      <c r="N61" s="97"/>
      <c r="O61" s="95"/>
      <c r="P61" s="96"/>
      <c r="Q61" s="154" t="b">
        <f t="shared" ref="Q61:Q62" si="25">IF(O61&gt;=0.01,O61/P61)</f>
        <v>0</v>
      </c>
      <c r="R61" s="97"/>
      <c r="S61" s="95"/>
      <c r="T61" s="96"/>
      <c r="U61" s="150" t="b">
        <f t="shared" ref="U61:U62" si="26">IF(S61&gt;=0.01,S61/T61)</f>
        <v>0</v>
      </c>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row>
    <row r="62" spans="1:58" s="6" customFormat="1" x14ac:dyDescent="0.25">
      <c r="A62" s="399"/>
      <c r="B62" s="94"/>
      <c r="C62" s="95"/>
      <c r="D62" s="96"/>
      <c r="E62" s="150" t="b">
        <f>IF(C62&gt;=0.01,C62/D62)</f>
        <v>0</v>
      </c>
      <c r="F62" s="97"/>
      <c r="G62" s="95"/>
      <c r="H62" s="96"/>
      <c r="I62" s="154" t="b">
        <f t="shared" si="23"/>
        <v>0</v>
      </c>
      <c r="J62" s="97"/>
      <c r="K62" s="95"/>
      <c r="L62" s="96"/>
      <c r="M62" s="154" t="b">
        <f t="shared" si="24"/>
        <v>0</v>
      </c>
      <c r="N62" s="97"/>
      <c r="O62" s="95"/>
      <c r="P62" s="96"/>
      <c r="Q62" s="154" t="b">
        <f t="shared" si="25"/>
        <v>0</v>
      </c>
      <c r="R62" s="97"/>
      <c r="S62" s="95"/>
      <c r="T62" s="96"/>
      <c r="U62" s="150" t="b">
        <f t="shared" si="26"/>
        <v>0</v>
      </c>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row>
    <row r="63" spans="1:58" s="6" customFormat="1" x14ac:dyDescent="0.25">
      <c r="A63" s="400" t="s">
        <v>44</v>
      </c>
      <c r="B63" s="98"/>
      <c r="C63" s="99"/>
      <c r="D63" s="100"/>
      <c r="E63" s="150">
        <f>IF(C63&gt;=0.01,C63/D63,0)</f>
        <v>0</v>
      </c>
      <c r="F63" s="101"/>
      <c r="G63" s="99"/>
      <c r="H63" s="100"/>
      <c r="I63" s="154">
        <f>IF(G63&gt;=0.01,G63/H63,0)</f>
        <v>0</v>
      </c>
      <c r="J63" s="101"/>
      <c r="K63" s="99"/>
      <c r="L63" s="100"/>
      <c r="M63" s="154">
        <f>IF(K63&gt;=0.01,K63/L63,0)</f>
        <v>0</v>
      </c>
      <c r="N63" s="101"/>
      <c r="O63" s="99"/>
      <c r="P63" s="100"/>
      <c r="Q63" s="154">
        <f>IF(O63&gt;=0.01,O63/P63,0)</f>
        <v>0</v>
      </c>
      <c r="R63" s="101"/>
      <c r="S63" s="99"/>
      <c r="T63" s="100"/>
      <c r="U63" s="150">
        <f>IF(S63&gt;=0.01,S63/T63,0)</f>
        <v>0</v>
      </c>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row>
    <row r="64" spans="1:58" s="6" customFormat="1" x14ac:dyDescent="0.25">
      <c r="A64" s="400"/>
      <c r="B64" s="98"/>
      <c r="C64" s="99"/>
      <c r="D64" s="100"/>
      <c r="E64" s="150">
        <f t="shared" ref="E64:E72" si="27">IF(C64&gt;=0.01,C64/D64,0)</f>
        <v>0</v>
      </c>
      <c r="F64" s="101"/>
      <c r="G64" s="99"/>
      <c r="H64" s="100"/>
      <c r="I64" s="154">
        <f t="shared" ref="I64:I72" si="28">IF(G64&gt;=0.01,G64/H64,0)</f>
        <v>0</v>
      </c>
      <c r="J64" s="101"/>
      <c r="K64" s="99"/>
      <c r="L64" s="100"/>
      <c r="M64" s="154">
        <f t="shared" ref="M64:M72" si="29">IF(K64&gt;=0.01,K64/L64,0)</f>
        <v>0</v>
      </c>
      <c r="N64" s="101"/>
      <c r="O64" s="99"/>
      <c r="P64" s="100"/>
      <c r="Q64" s="154">
        <f t="shared" ref="Q64:Q72" si="30">IF(O64&gt;=0.01,O64/P64,0)</f>
        <v>0</v>
      </c>
      <c r="R64" s="101"/>
      <c r="S64" s="99"/>
      <c r="T64" s="100"/>
      <c r="U64" s="150">
        <f t="shared" ref="U64:U72" si="31">IF(S64&gt;=0.01,S64/T64,0)</f>
        <v>0</v>
      </c>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row>
    <row r="65" spans="1:58" s="6" customFormat="1" x14ac:dyDescent="0.25">
      <c r="A65" s="400"/>
      <c r="B65" s="98"/>
      <c r="C65" s="99"/>
      <c r="D65" s="100"/>
      <c r="E65" s="150">
        <f t="shared" si="27"/>
        <v>0</v>
      </c>
      <c r="F65" s="101"/>
      <c r="G65" s="99"/>
      <c r="H65" s="100"/>
      <c r="I65" s="154">
        <f t="shared" si="28"/>
        <v>0</v>
      </c>
      <c r="J65" s="101"/>
      <c r="K65" s="99"/>
      <c r="L65" s="100"/>
      <c r="M65" s="154">
        <f t="shared" si="29"/>
        <v>0</v>
      </c>
      <c r="N65" s="101"/>
      <c r="O65" s="99"/>
      <c r="P65" s="100"/>
      <c r="Q65" s="154">
        <f t="shared" si="30"/>
        <v>0</v>
      </c>
      <c r="R65" s="101"/>
      <c r="S65" s="99"/>
      <c r="T65" s="100"/>
      <c r="U65" s="150">
        <f t="shared" si="31"/>
        <v>0</v>
      </c>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row>
    <row r="66" spans="1:58" s="6" customFormat="1" x14ac:dyDescent="0.25">
      <c r="A66" s="400"/>
      <c r="B66" s="98"/>
      <c r="C66" s="99"/>
      <c r="D66" s="100"/>
      <c r="E66" s="150">
        <f t="shared" si="27"/>
        <v>0</v>
      </c>
      <c r="F66" s="101"/>
      <c r="G66" s="99"/>
      <c r="H66" s="100"/>
      <c r="I66" s="154">
        <f t="shared" si="28"/>
        <v>0</v>
      </c>
      <c r="J66" s="101"/>
      <c r="K66" s="99"/>
      <c r="L66" s="100"/>
      <c r="M66" s="154">
        <f t="shared" si="29"/>
        <v>0</v>
      </c>
      <c r="N66" s="101"/>
      <c r="O66" s="99"/>
      <c r="P66" s="100"/>
      <c r="Q66" s="154">
        <f t="shared" si="30"/>
        <v>0</v>
      </c>
      <c r="R66" s="101"/>
      <c r="S66" s="99"/>
      <c r="T66" s="100"/>
      <c r="U66" s="150">
        <f t="shared" si="31"/>
        <v>0</v>
      </c>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row>
    <row r="67" spans="1:58" s="6" customFormat="1" x14ac:dyDescent="0.25">
      <c r="A67" s="400"/>
      <c r="B67" s="98"/>
      <c r="C67" s="99"/>
      <c r="D67" s="100"/>
      <c r="E67" s="150">
        <f t="shared" si="27"/>
        <v>0</v>
      </c>
      <c r="F67" s="101"/>
      <c r="G67" s="99"/>
      <c r="H67" s="100"/>
      <c r="I67" s="154">
        <f t="shared" si="28"/>
        <v>0</v>
      </c>
      <c r="J67" s="101"/>
      <c r="K67" s="99"/>
      <c r="L67" s="100"/>
      <c r="M67" s="154">
        <f t="shared" si="29"/>
        <v>0</v>
      </c>
      <c r="N67" s="101"/>
      <c r="O67" s="99"/>
      <c r="P67" s="100"/>
      <c r="Q67" s="154">
        <f t="shared" si="30"/>
        <v>0</v>
      </c>
      <c r="R67" s="101"/>
      <c r="S67" s="99"/>
      <c r="T67" s="100"/>
      <c r="U67" s="150">
        <f t="shared" si="31"/>
        <v>0</v>
      </c>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row>
    <row r="68" spans="1:58" s="6" customFormat="1" x14ac:dyDescent="0.25">
      <c r="A68" s="400"/>
      <c r="B68" s="98"/>
      <c r="C68" s="99"/>
      <c r="D68" s="100"/>
      <c r="E68" s="150">
        <f t="shared" si="27"/>
        <v>0</v>
      </c>
      <c r="F68" s="101"/>
      <c r="G68" s="99"/>
      <c r="H68" s="100"/>
      <c r="I68" s="154">
        <f t="shared" si="28"/>
        <v>0</v>
      </c>
      <c r="J68" s="101"/>
      <c r="K68" s="99"/>
      <c r="L68" s="100"/>
      <c r="M68" s="154">
        <f t="shared" si="29"/>
        <v>0</v>
      </c>
      <c r="N68" s="101"/>
      <c r="O68" s="99"/>
      <c r="P68" s="100"/>
      <c r="Q68" s="154">
        <f t="shared" si="30"/>
        <v>0</v>
      </c>
      <c r="R68" s="101"/>
      <c r="S68" s="99"/>
      <c r="T68" s="100"/>
      <c r="U68" s="150">
        <f t="shared" si="31"/>
        <v>0</v>
      </c>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row>
    <row r="69" spans="1:58" s="6" customFormat="1" x14ac:dyDescent="0.25">
      <c r="A69" s="400"/>
      <c r="B69" s="98"/>
      <c r="C69" s="99"/>
      <c r="D69" s="100"/>
      <c r="E69" s="150">
        <f t="shared" si="27"/>
        <v>0</v>
      </c>
      <c r="F69" s="101"/>
      <c r="G69" s="99"/>
      <c r="H69" s="100"/>
      <c r="I69" s="154">
        <f t="shared" si="28"/>
        <v>0</v>
      </c>
      <c r="J69" s="101"/>
      <c r="K69" s="99"/>
      <c r="L69" s="100"/>
      <c r="M69" s="154">
        <f t="shared" si="29"/>
        <v>0</v>
      </c>
      <c r="N69" s="101"/>
      <c r="O69" s="99"/>
      <c r="P69" s="100"/>
      <c r="Q69" s="154">
        <f t="shared" si="30"/>
        <v>0</v>
      </c>
      <c r="R69" s="101"/>
      <c r="S69" s="99"/>
      <c r="T69" s="100"/>
      <c r="U69" s="150">
        <f t="shared" si="31"/>
        <v>0</v>
      </c>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row>
    <row r="70" spans="1:58" s="6" customFormat="1" x14ac:dyDescent="0.25">
      <c r="A70" s="400"/>
      <c r="B70" s="98"/>
      <c r="C70" s="99"/>
      <c r="D70" s="100"/>
      <c r="E70" s="150">
        <f t="shared" si="27"/>
        <v>0</v>
      </c>
      <c r="F70" s="101"/>
      <c r="G70" s="99"/>
      <c r="H70" s="100"/>
      <c r="I70" s="154">
        <f t="shared" si="28"/>
        <v>0</v>
      </c>
      <c r="J70" s="101"/>
      <c r="K70" s="99"/>
      <c r="L70" s="100"/>
      <c r="M70" s="154">
        <f t="shared" si="29"/>
        <v>0</v>
      </c>
      <c r="N70" s="101"/>
      <c r="O70" s="99"/>
      <c r="P70" s="100"/>
      <c r="Q70" s="154">
        <f t="shared" si="30"/>
        <v>0</v>
      </c>
      <c r="R70" s="101"/>
      <c r="S70" s="99"/>
      <c r="T70" s="100"/>
      <c r="U70" s="150">
        <f t="shared" si="31"/>
        <v>0</v>
      </c>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row>
    <row r="71" spans="1:58" s="6" customFormat="1" x14ac:dyDescent="0.25">
      <c r="A71" s="400"/>
      <c r="B71" s="98"/>
      <c r="C71" s="99"/>
      <c r="D71" s="100"/>
      <c r="E71" s="150">
        <f t="shared" si="27"/>
        <v>0</v>
      </c>
      <c r="F71" s="101"/>
      <c r="G71" s="99"/>
      <c r="H71" s="100"/>
      <c r="I71" s="154">
        <f t="shared" si="28"/>
        <v>0</v>
      </c>
      <c r="J71" s="101"/>
      <c r="K71" s="99"/>
      <c r="L71" s="100"/>
      <c r="M71" s="154">
        <f t="shared" si="29"/>
        <v>0</v>
      </c>
      <c r="N71" s="101"/>
      <c r="O71" s="99"/>
      <c r="P71" s="100"/>
      <c r="Q71" s="154">
        <f t="shared" si="30"/>
        <v>0</v>
      </c>
      <c r="R71" s="101"/>
      <c r="S71" s="99"/>
      <c r="T71" s="100"/>
      <c r="U71" s="150">
        <f t="shared" si="31"/>
        <v>0</v>
      </c>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row>
    <row r="72" spans="1:58" s="6" customFormat="1" x14ac:dyDescent="0.25">
      <c r="A72" s="400"/>
      <c r="B72" s="98"/>
      <c r="C72" s="99"/>
      <c r="D72" s="100"/>
      <c r="E72" s="150">
        <f t="shared" si="27"/>
        <v>0</v>
      </c>
      <c r="F72" s="101"/>
      <c r="G72" s="99"/>
      <c r="H72" s="100"/>
      <c r="I72" s="154">
        <f t="shared" si="28"/>
        <v>0</v>
      </c>
      <c r="J72" s="101"/>
      <c r="K72" s="99"/>
      <c r="L72" s="100"/>
      <c r="M72" s="154">
        <f t="shared" si="29"/>
        <v>0</v>
      </c>
      <c r="N72" s="101"/>
      <c r="O72" s="99"/>
      <c r="P72" s="100"/>
      <c r="Q72" s="154">
        <f t="shared" si="30"/>
        <v>0</v>
      </c>
      <c r="R72" s="101"/>
      <c r="S72" s="99"/>
      <c r="T72" s="100"/>
      <c r="U72" s="150">
        <f t="shared" si="31"/>
        <v>0</v>
      </c>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row>
    <row r="73" spans="1:58" s="6" customFormat="1" ht="15.75" thickBot="1" x14ac:dyDescent="0.3">
      <c r="A73" s="401"/>
      <c r="B73" s="403" t="s">
        <v>1</v>
      </c>
      <c r="C73" s="398"/>
      <c r="D73" s="398"/>
      <c r="E73" s="151">
        <f>G7</f>
        <v>0</v>
      </c>
      <c r="F73" s="397" t="s">
        <v>1</v>
      </c>
      <c r="G73" s="398"/>
      <c r="H73" s="398"/>
      <c r="I73" s="155">
        <f>G7</f>
        <v>0</v>
      </c>
      <c r="J73" s="397" t="s">
        <v>1</v>
      </c>
      <c r="K73" s="398"/>
      <c r="L73" s="398"/>
      <c r="M73" s="155">
        <f>G7</f>
        <v>0</v>
      </c>
      <c r="N73" s="397" t="s">
        <v>1</v>
      </c>
      <c r="O73" s="398"/>
      <c r="P73" s="398"/>
      <c r="Q73" s="155">
        <f>G7</f>
        <v>0</v>
      </c>
      <c r="R73" s="397" t="s">
        <v>1</v>
      </c>
      <c r="S73" s="398"/>
      <c r="T73" s="398"/>
      <c r="U73" s="151">
        <f>G7</f>
        <v>0</v>
      </c>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row>
    <row r="74" spans="1:58" ht="15.75" thickBot="1" x14ac:dyDescent="0.3">
      <c r="A74" s="402"/>
      <c r="B74" s="425" t="s">
        <v>45</v>
      </c>
      <c r="C74" s="424"/>
      <c r="D74" s="424"/>
      <c r="E74" s="152">
        <f>IFERROR(AVERAGE(E59:E62)+SUM(E63:E73),0)</f>
        <v>0</v>
      </c>
      <c r="F74" s="423" t="s">
        <v>45</v>
      </c>
      <c r="G74" s="424"/>
      <c r="H74" s="424"/>
      <c r="I74" s="156">
        <f>IFERROR(AVERAGE(I59:I62)+SUM(I63:I73),0)</f>
        <v>0</v>
      </c>
      <c r="J74" s="423" t="s">
        <v>45</v>
      </c>
      <c r="K74" s="424"/>
      <c r="L74" s="424"/>
      <c r="M74" s="156">
        <f>IFERROR(AVERAGE(M59:M62)+SUM(M63:M73),0)</f>
        <v>0</v>
      </c>
      <c r="N74" s="423" t="s">
        <v>45</v>
      </c>
      <c r="O74" s="424"/>
      <c r="P74" s="424"/>
      <c r="Q74" s="156">
        <f>IFERROR(AVERAGE(Q59:Q62)+SUM(Q63:Q73),0)</f>
        <v>0</v>
      </c>
      <c r="R74" s="423" t="s">
        <v>45</v>
      </c>
      <c r="S74" s="424"/>
      <c r="T74" s="424"/>
      <c r="U74" s="152">
        <f>IFERROR(AVERAGE(U59:U62)+SUM(U63:U73),0)</f>
        <v>0</v>
      </c>
    </row>
    <row r="75" spans="1:58" x14ac:dyDescent="0.25">
      <c r="A75" s="404"/>
      <c r="B75" s="404"/>
      <c r="C75" s="404"/>
      <c r="D75" s="404"/>
      <c r="E75" s="404"/>
      <c r="F75" s="404"/>
      <c r="G75" s="404"/>
      <c r="H75" s="404"/>
      <c r="I75" s="404"/>
      <c r="J75" s="404"/>
      <c r="K75" s="404"/>
      <c r="L75" s="404"/>
      <c r="M75" s="404"/>
      <c r="N75" s="404"/>
      <c r="O75" s="404"/>
      <c r="P75" s="404"/>
      <c r="Q75" s="404"/>
      <c r="R75" s="404"/>
      <c r="S75" s="404"/>
      <c r="T75" s="404"/>
      <c r="U75" s="404"/>
    </row>
    <row r="76" spans="1:58" x14ac:dyDescent="0.25">
      <c r="A76" s="405"/>
      <c r="B76" s="405"/>
      <c r="C76" s="405"/>
      <c r="D76" s="405"/>
      <c r="E76" s="405"/>
      <c r="F76" s="405"/>
      <c r="G76" s="405"/>
      <c r="H76" s="405"/>
      <c r="I76" s="405"/>
      <c r="J76" s="405"/>
      <c r="K76" s="405"/>
      <c r="L76" s="405"/>
      <c r="M76" s="405"/>
      <c r="N76" s="405"/>
      <c r="O76" s="405"/>
      <c r="P76" s="405"/>
      <c r="Q76" s="405"/>
      <c r="R76" s="405"/>
      <c r="S76" s="405"/>
      <c r="T76" s="405"/>
      <c r="U76" s="405"/>
    </row>
    <row r="77" spans="1:58" s="7" customFormat="1" x14ac:dyDescent="0.25">
      <c r="A77" s="405"/>
      <c r="B77" s="405"/>
      <c r="C77" s="405"/>
      <c r="D77" s="405"/>
      <c r="E77" s="405"/>
      <c r="F77" s="405"/>
      <c r="G77" s="405"/>
      <c r="H77" s="405"/>
      <c r="I77" s="405"/>
      <c r="J77" s="405"/>
      <c r="K77" s="405"/>
      <c r="L77" s="405"/>
      <c r="M77" s="405"/>
      <c r="N77" s="405"/>
      <c r="O77" s="405"/>
      <c r="P77" s="405"/>
      <c r="Q77" s="405"/>
      <c r="R77" s="405"/>
      <c r="S77" s="405"/>
      <c r="T77" s="405"/>
      <c r="U77" s="405"/>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row>
    <row r="78" spans="1:58" s="7" customFormat="1" ht="15.75" thickBot="1" x14ac:dyDescent="0.3">
      <c r="A78" s="406"/>
      <c r="B78" s="406"/>
      <c r="C78" s="406"/>
      <c r="D78" s="406"/>
      <c r="E78" s="406"/>
      <c r="F78" s="406"/>
      <c r="G78" s="406"/>
      <c r="H78" s="406"/>
      <c r="I78" s="406"/>
      <c r="J78" s="406"/>
      <c r="K78" s="406"/>
      <c r="L78" s="406"/>
      <c r="M78" s="406"/>
      <c r="N78" s="406"/>
      <c r="O78" s="406"/>
      <c r="P78" s="406"/>
      <c r="Q78" s="406"/>
      <c r="R78" s="406"/>
      <c r="S78" s="406"/>
      <c r="T78" s="406"/>
      <c r="U78" s="406"/>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row>
    <row r="79" spans="1:58" ht="30.75" customHeight="1" thickBot="1" x14ac:dyDescent="0.3">
      <c r="A79" s="109" t="s">
        <v>17</v>
      </c>
      <c r="B79" s="387"/>
      <c r="C79" s="387"/>
      <c r="D79" s="387"/>
      <c r="E79" s="387"/>
      <c r="F79" s="387"/>
      <c r="G79" s="387"/>
      <c r="H79" s="387"/>
      <c r="I79" s="387"/>
      <c r="J79" s="387"/>
      <c r="K79" s="387"/>
      <c r="L79" s="387"/>
      <c r="M79" s="387"/>
      <c r="N79" s="387"/>
      <c r="O79" s="387"/>
      <c r="P79" s="387"/>
      <c r="Q79" s="387"/>
      <c r="R79" s="387"/>
      <c r="S79" s="387"/>
      <c r="T79" s="387"/>
      <c r="U79" s="388"/>
    </row>
    <row r="80" spans="1:58" s="6" customFormat="1" ht="15.75" thickBot="1" x14ac:dyDescent="0.3">
      <c r="A80" s="389"/>
      <c r="B80" s="391" t="s">
        <v>16</v>
      </c>
      <c r="C80" s="391"/>
      <c r="D80" s="391"/>
      <c r="E80" s="392"/>
      <c r="F80" s="396" t="s">
        <v>3</v>
      </c>
      <c r="G80" s="391"/>
      <c r="H80" s="391"/>
      <c r="I80" s="392"/>
      <c r="J80" s="396" t="s">
        <v>6</v>
      </c>
      <c r="K80" s="391"/>
      <c r="L80" s="391"/>
      <c r="M80" s="392"/>
      <c r="N80" s="396" t="s">
        <v>7</v>
      </c>
      <c r="O80" s="391"/>
      <c r="P80" s="391"/>
      <c r="Q80" s="392"/>
      <c r="R80" s="396" t="s">
        <v>4</v>
      </c>
      <c r="S80" s="391"/>
      <c r="T80" s="391"/>
      <c r="U80" s="392"/>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row>
    <row r="81" spans="1:58" s="20" customFormat="1" ht="60" x14ac:dyDescent="0.25">
      <c r="A81" s="390"/>
      <c r="B81" s="58" t="s">
        <v>38</v>
      </c>
      <c r="C81" s="22" t="s">
        <v>40</v>
      </c>
      <c r="D81" s="22" t="s">
        <v>39</v>
      </c>
      <c r="E81" s="149" t="s">
        <v>41</v>
      </c>
      <c r="F81" s="21" t="s">
        <v>38</v>
      </c>
      <c r="G81" s="22" t="s">
        <v>40</v>
      </c>
      <c r="H81" s="22" t="s">
        <v>42</v>
      </c>
      <c r="I81" s="153" t="s">
        <v>41</v>
      </c>
      <c r="J81" s="21" t="s">
        <v>38</v>
      </c>
      <c r="K81" s="22" t="s">
        <v>40</v>
      </c>
      <c r="L81" s="22" t="s">
        <v>42</v>
      </c>
      <c r="M81" s="153" t="s">
        <v>41</v>
      </c>
      <c r="N81" s="21" t="s">
        <v>38</v>
      </c>
      <c r="O81" s="22" t="s">
        <v>40</v>
      </c>
      <c r="P81" s="22" t="s">
        <v>39</v>
      </c>
      <c r="Q81" s="153" t="s">
        <v>41</v>
      </c>
      <c r="R81" s="21" t="s">
        <v>38</v>
      </c>
      <c r="S81" s="22" t="s">
        <v>40</v>
      </c>
      <c r="T81" s="22" t="s">
        <v>39</v>
      </c>
      <c r="U81" s="149" t="s">
        <v>41</v>
      </c>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row>
    <row r="82" spans="1:58" s="6" customFormat="1" x14ac:dyDescent="0.25">
      <c r="A82" s="399" t="s">
        <v>43</v>
      </c>
      <c r="B82" s="94"/>
      <c r="C82" s="95"/>
      <c r="D82" s="96"/>
      <c r="E82" s="150" t="b">
        <f>IF(C82&gt;=0.01,C82/D82)</f>
        <v>0</v>
      </c>
      <c r="F82" s="97"/>
      <c r="G82" s="95"/>
      <c r="H82" s="96"/>
      <c r="I82" s="154" t="b">
        <f>IF(G82&gt;=0.01,G82/H82)</f>
        <v>0</v>
      </c>
      <c r="J82" s="97"/>
      <c r="K82" s="95"/>
      <c r="L82" s="96"/>
      <c r="M82" s="154" t="b">
        <f>IF(K82&gt;=0.01,K82/L82)</f>
        <v>0</v>
      </c>
      <c r="N82" s="97"/>
      <c r="O82" s="95"/>
      <c r="P82" s="96"/>
      <c r="Q82" s="154" t="b">
        <f>IF(O82&gt;=0.01,O82/P82)</f>
        <v>0</v>
      </c>
      <c r="R82" s="97"/>
      <c r="S82" s="95"/>
      <c r="T82" s="96"/>
      <c r="U82" s="150" t="b">
        <f>IF(S82&gt;=0.01,S82/T82)</f>
        <v>0</v>
      </c>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row>
    <row r="83" spans="1:58" s="6" customFormat="1" x14ac:dyDescent="0.25">
      <c r="A83" s="399"/>
      <c r="B83" s="94"/>
      <c r="C83" s="95"/>
      <c r="D83" s="96"/>
      <c r="E83" s="150" t="b">
        <f>IF(C83&gt;=0.01,C83/D83)</f>
        <v>0</v>
      </c>
      <c r="F83" s="97"/>
      <c r="G83" s="95"/>
      <c r="H83" s="96"/>
      <c r="I83" s="154" t="b">
        <f>IF(G83&gt;=0.01,G83/H83)</f>
        <v>0</v>
      </c>
      <c r="J83" s="97"/>
      <c r="K83" s="95"/>
      <c r="L83" s="96"/>
      <c r="M83" s="154" t="b">
        <f>IF(K83&gt;=0.01,K83/L83)</f>
        <v>0</v>
      </c>
      <c r="N83" s="97"/>
      <c r="O83" s="95"/>
      <c r="P83" s="96"/>
      <c r="Q83" s="154" t="b">
        <f>IF(O83&gt;=0.01,O83/P83)</f>
        <v>0</v>
      </c>
      <c r="R83" s="97"/>
      <c r="S83" s="95"/>
      <c r="T83" s="96"/>
      <c r="U83" s="150" t="b">
        <f>IF(S83&gt;=0.01,S83/T83)</f>
        <v>0</v>
      </c>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row>
    <row r="84" spans="1:58" s="6" customFormat="1" x14ac:dyDescent="0.25">
      <c r="A84" s="399"/>
      <c r="B84" s="94"/>
      <c r="C84" s="95"/>
      <c r="D84" s="96"/>
      <c r="E84" s="150" t="b">
        <f>IF(C84&gt;=0.01,C84/D84)</f>
        <v>0</v>
      </c>
      <c r="F84" s="97"/>
      <c r="G84" s="95"/>
      <c r="H84" s="96"/>
      <c r="I84" s="154" t="b">
        <f t="shared" ref="I84:I85" si="32">IF(G84&gt;=0.01,G84/H84)</f>
        <v>0</v>
      </c>
      <c r="J84" s="97"/>
      <c r="K84" s="95"/>
      <c r="L84" s="96"/>
      <c r="M84" s="154" t="b">
        <f t="shared" ref="M84:M85" si="33">IF(K84&gt;=0.01,K84/L84)</f>
        <v>0</v>
      </c>
      <c r="N84" s="97"/>
      <c r="O84" s="95"/>
      <c r="P84" s="96"/>
      <c r="Q84" s="154" t="b">
        <f t="shared" ref="Q84:Q85" si="34">IF(O84&gt;=0.01,O84/P84)</f>
        <v>0</v>
      </c>
      <c r="R84" s="97"/>
      <c r="S84" s="95"/>
      <c r="T84" s="96"/>
      <c r="U84" s="150" t="b">
        <f t="shared" ref="U84:U85" si="35">IF(S84&gt;=0.01,S84/T84)</f>
        <v>0</v>
      </c>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row>
    <row r="85" spans="1:58" s="6" customFormat="1" x14ac:dyDescent="0.25">
      <c r="A85" s="399"/>
      <c r="B85" s="94"/>
      <c r="C85" s="95"/>
      <c r="D85" s="96"/>
      <c r="E85" s="150" t="b">
        <f>IF(C85&gt;=0.01,C85/D85)</f>
        <v>0</v>
      </c>
      <c r="F85" s="97"/>
      <c r="G85" s="95"/>
      <c r="H85" s="96"/>
      <c r="I85" s="154" t="b">
        <f t="shared" si="32"/>
        <v>0</v>
      </c>
      <c r="J85" s="97"/>
      <c r="K85" s="95"/>
      <c r="L85" s="96"/>
      <c r="M85" s="154" t="b">
        <f t="shared" si="33"/>
        <v>0</v>
      </c>
      <c r="N85" s="97"/>
      <c r="O85" s="95"/>
      <c r="P85" s="96"/>
      <c r="Q85" s="154" t="b">
        <f t="shared" si="34"/>
        <v>0</v>
      </c>
      <c r="R85" s="97"/>
      <c r="S85" s="95"/>
      <c r="T85" s="96"/>
      <c r="U85" s="150" t="b">
        <f t="shared" si="35"/>
        <v>0</v>
      </c>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row>
    <row r="86" spans="1:58" s="6" customFormat="1" x14ac:dyDescent="0.25">
      <c r="A86" s="400" t="s">
        <v>44</v>
      </c>
      <c r="B86" s="98"/>
      <c r="C86" s="99"/>
      <c r="D86" s="100"/>
      <c r="E86" s="150">
        <f>IF(C86&gt;=0.01,C86/D86,0)</f>
        <v>0</v>
      </c>
      <c r="F86" s="101"/>
      <c r="G86" s="99"/>
      <c r="H86" s="100"/>
      <c r="I86" s="154">
        <f>IF(G86&gt;=0.01,G86/H86,0)</f>
        <v>0</v>
      </c>
      <c r="J86" s="101"/>
      <c r="K86" s="99"/>
      <c r="L86" s="100"/>
      <c r="M86" s="154">
        <f>IF(K86&gt;=0.01,K86/L86,0)</f>
        <v>0</v>
      </c>
      <c r="N86" s="101"/>
      <c r="O86" s="99"/>
      <c r="P86" s="100"/>
      <c r="Q86" s="154">
        <f>IF(O86&gt;=0.01,O86/P86,0)</f>
        <v>0</v>
      </c>
      <c r="R86" s="101"/>
      <c r="S86" s="99"/>
      <c r="T86" s="100"/>
      <c r="U86" s="150">
        <f>IF(S86&gt;=0.01,S86/T86,0)</f>
        <v>0</v>
      </c>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row>
    <row r="87" spans="1:58" s="6" customFormat="1" x14ac:dyDescent="0.25">
      <c r="A87" s="400"/>
      <c r="B87" s="98"/>
      <c r="C87" s="99"/>
      <c r="D87" s="100"/>
      <c r="E87" s="150">
        <f t="shared" ref="E87:E95" si="36">IF(C87&gt;=0.01,C87/D87,0)</f>
        <v>0</v>
      </c>
      <c r="F87" s="101"/>
      <c r="G87" s="99"/>
      <c r="H87" s="100"/>
      <c r="I87" s="154">
        <f t="shared" ref="I87:I95" si="37">IF(G87&gt;=0.01,G87/H87,0)</f>
        <v>0</v>
      </c>
      <c r="J87" s="101"/>
      <c r="K87" s="99"/>
      <c r="L87" s="100"/>
      <c r="M87" s="154">
        <f t="shared" ref="M87:M95" si="38">IF(K87&gt;=0.01,K87/L87,0)</f>
        <v>0</v>
      </c>
      <c r="N87" s="101"/>
      <c r="O87" s="99"/>
      <c r="P87" s="100"/>
      <c r="Q87" s="154">
        <f t="shared" ref="Q87:Q95" si="39">IF(O87&gt;=0.01,O87/P87,0)</f>
        <v>0</v>
      </c>
      <c r="R87" s="101"/>
      <c r="S87" s="99"/>
      <c r="T87" s="100"/>
      <c r="U87" s="150">
        <f t="shared" ref="U87:U95" si="40">IF(S87&gt;=0.01,S87/T87,0)</f>
        <v>0</v>
      </c>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row>
    <row r="88" spans="1:58" s="6" customFormat="1" x14ac:dyDescent="0.25">
      <c r="A88" s="400"/>
      <c r="B88" s="98"/>
      <c r="C88" s="99"/>
      <c r="D88" s="100"/>
      <c r="E88" s="150">
        <f t="shared" si="36"/>
        <v>0</v>
      </c>
      <c r="F88" s="101"/>
      <c r="G88" s="99"/>
      <c r="H88" s="100"/>
      <c r="I88" s="154">
        <f t="shared" si="37"/>
        <v>0</v>
      </c>
      <c r="J88" s="101"/>
      <c r="K88" s="99"/>
      <c r="L88" s="100"/>
      <c r="M88" s="154">
        <f t="shared" si="38"/>
        <v>0</v>
      </c>
      <c r="N88" s="101"/>
      <c r="O88" s="99"/>
      <c r="P88" s="100"/>
      <c r="Q88" s="154">
        <f t="shared" si="39"/>
        <v>0</v>
      </c>
      <c r="R88" s="101"/>
      <c r="S88" s="99"/>
      <c r="T88" s="100"/>
      <c r="U88" s="150">
        <f t="shared" si="40"/>
        <v>0</v>
      </c>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row>
    <row r="89" spans="1:58" s="6" customFormat="1" x14ac:dyDescent="0.25">
      <c r="A89" s="400"/>
      <c r="B89" s="98"/>
      <c r="C89" s="99"/>
      <c r="D89" s="100"/>
      <c r="E89" s="150">
        <f t="shared" si="36"/>
        <v>0</v>
      </c>
      <c r="F89" s="101"/>
      <c r="G89" s="99"/>
      <c r="H89" s="100"/>
      <c r="I89" s="154">
        <f t="shared" si="37"/>
        <v>0</v>
      </c>
      <c r="J89" s="101"/>
      <c r="K89" s="99"/>
      <c r="L89" s="100"/>
      <c r="M89" s="154">
        <f t="shared" si="38"/>
        <v>0</v>
      </c>
      <c r="N89" s="101"/>
      <c r="O89" s="99"/>
      <c r="P89" s="100"/>
      <c r="Q89" s="154">
        <f t="shared" si="39"/>
        <v>0</v>
      </c>
      <c r="R89" s="101"/>
      <c r="S89" s="99"/>
      <c r="T89" s="100"/>
      <c r="U89" s="150">
        <f t="shared" si="40"/>
        <v>0</v>
      </c>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row>
    <row r="90" spans="1:58" s="6" customFormat="1" x14ac:dyDescent="0.25">
      <c r="A90" s="400"/>
      <c r="B90" s="98"/>
      <c r="C90" s="99"/>
      <c r="D90" s="100"/>
      <c r="E90" s="150">
        <f t="shared" si="36"/>
        <v>0</v>
      </c>
      <c r="F90" s="101"/>
      <c r="G90" s="99"/>
      <c r="H90" s="100"/>
      <c r="I90" s="154">
        <f t="shared" si="37"/>
        <v>0</v>
      </c>
      <c r="J90" s="101"/>
      <c r="K90" s="99"/>
      <c r="L90" s="100"/>
      <c r="M90" s="154">
        <f t="shared" si="38"/>
        <v>0</v>
      </c>
      <c r="N90" s="101"/>
      <c r="O90" s="99"/>
      <c r="P90" s="100"/>
      <c r="Q90" s="154">
        <f t="shared" si="39"/>
        <v>0</v>
      </c>
      <c r="R90" s="101"/>
      <c r="S90" s="99"/>
      <c r="T90" s="100"/>
      <c r="U90" s="150">
        <f t="shared" si="40"/>
        <v>0</v>
      </c>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row>
    <row r="91" spans="1:58" s="6" customFormat="1" x14ac:dyDescent="0.25">
      <c r="A91" s="400"/>
      <c r="B91" s="98"/>
      <c r="C91" s="99"/>
      <c r="D91" s="100"/>
      <c r="E91" s="150">
        <f t="shared" si="36"/>
        <v>0</v>
      </c>
      <c r="F91" s="101"/>
      <c r="G91" s="99"/>
      <c r="H91" s="100"/>
      <c r="I91" s="154">
        <f t="shared" si="37"/>
        <v>0</v>
      </c>
      <c r="J91" s="101"/>
      <c r="K91" s="99"/>
      <c r="L91" s="100"/>
      <c r="M91" s="154">
        <f t="shared" si="38"/>
        <v>0</v>
      </c>
      <c r="N91" s="101"/>
      <c r="O91" s="99"/>
      <c r="P91" s="100"/>
      <c r="Q91" s="154">
        <f t="shared" si="39"/>
        <v>0</v>
      </c>
      <c r="R91" s="101"/>
      <c r="S91" s="99"/>
      <c r="T91" s="100"/>
      <c r="U91" s="150">
        <f t="shared" si="40"/>
        <v>0</v>
      </c>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row>
    <row r="92" spans="1:58" s="6" customFormat="1" x14ac:dyDescent="0.25">
      <c r="A92" s="400"/>
      <c r="B92" s="98"/>
      <c r="C92" s="99"/>
      <c r="D92" s="100"/>
      <c r="E92" s="150">
        <f t="shared" si="36"/>
        <v>0</v>
      </c>
      <c r="F92" s="101"/>
      <c r="G92" s="99"/>
      <c r="H92" s="100"/>
      <c r="I92" s="154">
        <f t="shared" si="37"/>
        <v>0</v>
      </c>
      <c r="J92" s="101"/>
      <c r="K92" s="99"/>
      <c r="L92" s="100"/>
      <c r="M92" s="154">
        <f t="shared" si="38"/>
        <v>0</v>
      </c>
      <c r="N92" s="101"/>
      <c r="O92" s="99"/>
      <c r="P92" s="100"/>
      <c r="Q92" s="154">
        <f t="shared" si="39"/>
        <v>0</v>
      </c>
      <c r="R92" s="101"/>
      <c r="S92" s="99"/>
      <c r="T92" s="100"/>
      <c r="U92" s="150">
        <f t="shared" si="40"/>
        <v>0</v>
      </c>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row>
    <row r="93" spans="1:58" s="6" customFormat="1" x14ac:dyDescent="0.25">
      <c r="A93" s="400"/>
      <c r="B93" s="98"/>
      <c r="C93" s="99"/>
      <c r="D93" s="100"/>
      <c r="E93" s="150">
        <f t="shared" si="36"/>
        <v>0</v>
      </c>
      <c r="F93" s="101"/>
      <c r="G93" s="99"/>
      <c r="H93" s="100"/>
      <c r="I93" s="154">
        <f t="shared" si="37"/>
        <v>0</v>
      </c>
      <c r="J93" s="101"/>
      <c r="K93" s="99"/>
      <c r="L93" s="100"/>
      <c r="M93" s="154">
        <f t="shared" si="38"/>
        <v>0</v>
      </c>
      <c r="N93" s="101"/>
      <c r="O93" s="99"/>
      <c r="P93" s="100"/>
      <c r="Q93" s="154">
        <f t="shared" si="39"/>
        <v>0</v>
      </c>
      <c r="R93" s="101"/>
      <c r="S93" s="99"/>
      <c r="T93" s="100"/>
      <c r="U93" s="150">
        <f t="shared" si="40"/>
        <v>0</v>
      </c>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row>
    <row r="94" spans="1:58" s="6" customFormat="1" x14ac:dyDescent="0.25">
      <c r="A94" s="400"/>
      <c r="B94" s="98"/>
      <c r="C94" s="99"/>
      <c r="D94" s="100"/>
      <c r="E94" s="150">
        <f t="shared" si="36"/>
        <v>0</v>
      </c>
      <c r="F94" s="101"/>
      <c r="G94" s="99"/>
      <c r="H94" s="100"/>
      <c r="I94" s="154">
        <f t="shared" si="37"/>
        <v>0</v>
      </c>
      <c r="J94" s="101"/>
      <c r="K94" s="99"/>
      <c r="L94" s="100"/>
      <c r="M94" s="154">
        <f t="shared" si="38"/>
        <v>0</v>
      </c>
      <c r="N94" s="101"/>
      <c r="O94" s="99"/>
      <c r="P94" s="100"/>
      <c r="Q94" s="154">
        <f t="shared" si="39"/>
        <v>0</v>
      </c>
      <c r="R94" s="101"/>
      <c r="S94" s="99"/>
      <c r="T94" s="100"/>
      <c r="U94" s="150">
        <f t="shared" si="40"/>
        <v>0</v>
      </c>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row>
    <row r="95" spans="1:58" s="6" customFormat="1" x14ac:dyDescent="0.25">
      <c r="A95" s="400"/>
      <c r="B95" s="98"/>
      <c r="C95" s="99"/>
      <c r="D95" s="100"/>
      <c r="E95" s="150">
        <f t="shared" si="36"/>
        <v>0</v>
      </c>
      <c r="F95" s="101"/>
      <c r="G95" s="99"/>
      <c r="H95" s="100"/>
      <c r="I95" s="154">
        <f t="shared" si="37"/>
        <v>0</v>
      </c>
      <c r="J95" s="101"/>
      <c r="K95" s="99"/>
      <c r="L95" s="100"/>
      <c r="M95" s="154">
        <f t="shared" si="38"/>
        <v>0</v>
      </c>
      <c r="N95" s="101"/>
      <c r="O95" s="99"/>
      <c r="P95" s="100"/>
      <c r="Q95" s="154">
        <f t="shared" si="39"/>
        <v>0</v>
      </c>
      <c r="R95" s="101"/>
      <c r="S95" s="99"/>
      <c r="T95" s="100"/>
      <c r="U95" s="150">
        <f t="shared" si="40"/>
        <v>0</v>
      </c>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row>
    <row r="96" spans="1:58" s="6" customFormat="1" ht="15.75" thickBot="1" x14ac:dyDescent="0.3">
      <c r="A96" s="401"/>
      <c r="B96" s="440" t="s">
        <v>1</v>
      </c>
      <c r="C96" s="441"/>
      <c r="D96" s="441"/>
      <c r="E96" s="151">
        <f>G7</f>
        <v>0</v>
      </c>
      <c r="F96" s="442" t="s">
        <v>1</v>
      </c>
      <c r="G96" s="441"/>
      <c r="H96" s="441"/>
      <c r="I96" s="155">
        <f>G7</f>
        <v>0</v>
      </c>
      <c r="J96" s="442" t="s">
        <v>1</v>
      </c>
      <c r="K96" s="441"/>
      <c r="L96" s="441"/>
      <c r="M96" s="155">
        <f>G7</f>
        <v>0</v>
      </c>
      <c r="N96" s="442" t="s">
        <v>1</v>
      </c>
      <c r="O96" s="441"/>
      <c r="P96" s="441"/>
      <c r="Q96" s="155">
        <f>G7</f>
        <v>0</v>
      </c>
      <c r="R96" s="442" t="s">
        <v>1</v>
      </c>
      <c r="S96" s="441"/>
      <c r="T96" s="441"/>
      <c r="U96" s="151">
        <f>G7</f>
        <v>0</v>
      </c>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row>
    <row r="97" spans="1:58" ht="15.75" thickBot="1" x14ac:dyDescent="0.3">
      <c r="A97" s="402"/>
      <c r="B97" s="443" t="s">
        <v>45</v>
      </c>
      <c r="C97" s="444"/>
      <c r="D97" s="444"/>
      <c r="E97" s="152">
        <f>IFERROR(AVERAGE(E82:E85)+SUM(E86:E96),0)</f>
        <v>0</v>
      </c>
      <c r="F97" s="445" t="s">
        <v>45</v>
      </c>
      <c r="G97" s="444"/>
      <c r="H97" s="444"/>
      <c r="I97" s="156">
        <f>IFERROR(AVERAGE(I82:I85)+SUM(I86:I96),0)</f>
        <v>0</v>
      </c>
      <c r="J97" s="445" t="s">
        <v>45</v>
      </c>
      <c r="K97" s="444"/>
      <c r="L97" s="444"/>
      <c r="M97" s="156">
        <f>IFERROR(AVERAGE(M82:M85)+SUM(M86:M96),0)</f>
        <v>0</v>
      </c>
      <c r="N97" s="445" t="s">
        <v>45</v>
      </c>
      <c r="O97" s="444"/>
      <c r="P97" s="444"/>
      <c r="Q97" s="156">
        <f>IFERROR(AVERAGE(Q82:Q85)+SUM(Q86:Q96),0)</f>
        <v>0</v>
      </c>
      <c r="R97" s="445" t="s">
        <v>45</v>
      </c>
      <c r="S97" s="444"/>
      <c r="T97" s="444"/>
      <c r="U97" s="152">
        <f>IFERROR(AVERAGE(U82:U85)+SUM(U86:U96),0)</f>
        <v>0</v>
      </c>
    </row>
    <row r="98" spans="1:58" s="7" customFormat="1" x14ac:dyDescent="0.25">
      <c r="A98" s="407"/>
      <c r="B98" s="407"/>
      <c r="C98" s="407"/>
      <c r="D98" s="407"/>
      <c r="E98" s="407"/>
      <c r="F98" s="407"/>
      <c r="G98" s="407"/>
      <c r="H98" s="407"/>
      <c r="I98" s="407"/>
      <c r="J98" s="407"/>
      <c r="K98" s="407"/>
      <c r="L98" s="407"/>
      <c r="M98" s="407"/>
      <c r="N98" s="407"/>
      <c r="O98" s="407"/>
      <c r="P98" s="407"/>
      <c r="Q98" s="407"/>
      <c r="R98" s="407"/>
      <c r="S98" s="407"/>
      <c r="T98" s="407"/>
      <c r="U98" s="40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row>
    <row r="99" spans="1:58" s="7" customFormat="1" x14ac:dyDescent="0.25">
      <c r="A99" s="408"/>
      <c r="B99" s="408"/>
      <c r="C99" s="408"/>
      <c r="D99" s="408"/>
      <c r="E99" s="408"/>
      <c r="F99" s="408"/>
      <c r="G99" s="408"/>
      <c r="H99" s="408"/>
      <c r="I99" s="408"/>
      <c r="J99" s="408"/>
      <c r="K99" s="408"/>
      <c r="L99" s="408"/>
      <c r="M99" s="408"/>
      <c r="N99" s="408"/>
      <c r="O99" s="408"/>
      <c r="P99" s="408"/>
      <c r="Q99" s="408"/>
      <c r="R99" s="408"/>
      <c r="S99" s="408"/>
      <c r="T99" s="408"/>
      <c r="U99" s="408"/>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row>
    <row r="100" spans="1:58" s="7" customFormat="1" x14ac:dyDescent="0.25">
      <c r="A100" s="408"/>
      <c r="B100" s="408"/>
      <c r="C100" s="408"/>
      <c r="D100" s="408"/>
      <c r="E100" s="408"/>
      <c r="F100" s="408"/>
      <c r="G100" s="408"/>
      <c r="H100" s="408"/>
      <c r="I100" s="408"/>
      <c r="J100" s="408"/>
      <c r="K100" s="408"/>
      <c r="L100" s="408"/>
      <c r="M100" s="408"/>
      <c r="N100" s="408"/>
      <c r="O100" s="408"/>
      <c r="P100" s="408"/>
      <c r="Q100" s="408"/>
      <c r="R100" s="408"/>
      <c r="S100" s="408"/>
      <c r="T100" s="408"/>
      <c r="U100" s="408"/>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row>
    <row r="101" spans="1:58" s="7" customFormat="1" ht="15.75" thickBot="1" x14ac:dyDescent="0.3">
      <c r="A101" s="409"/>
      <c r="B101" s="409"/>
      <c r="C101" s="409"/>
      <c r="D101" s="409"/>
      <c r="E101" s="409"/>
      <c r="F101" s="409"/>
      <c r="G101" s="409"/>
      <c r="H101" s="409"/>
      <c r="I101" s="409"/>
      <c r="J101" s="409"/>
      <c r="K101" s="409"/>
      <c r="L101" s="409"/>
      <c r="M101" s="409"/>
      <c r="N101" s="409"/>
      <c r="O101" s="409"/>
      <c r="P101" s="409"/>
      <c r="Q101" s="409"/>
      <c r="R101" s="409"/>
      <c r="S101" s="409"/>
      <c r="T101" s="409"/>
      <c r="U101" s="409"/>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row>
    <row r="102" spans="1:58" ht="30.75" thickBot="1" x14ac:dyDescent="0.3">
      <c r="A102" s="109" t="s">
        <v>17</v>
      </c>
      <c r="B102" s="387"/>
      <c r="C102" s="387"/>
      <c r="D102" s="387"/>
      <c r="E102" s="387"/>
      <c r="F102" s="387"/>
      <c r="G102" s="387"/>
      <c r="H102" s="387"/>
      <c r="I102" s="387"/>
      <c r="J102" s="387"/>
      <c r="K102" s="387"/>
      <c r="L102" s="387"/>
      <c r="M102" s="387"/>
      <c r="N102" s="387"/>
      <c r="O102" s="387"/>
      <c r="P102" s="387"/>
      <c r="Q102" s="387"/>
      <c r="R102" s="387"/>
      <c r="S102" s="387"/>
      <c r="T102" s="387"/>
      <c r="U102" s="388"/>
    </row>
    <row r="103" spans="1:58" ht="15.75" thickBot="1" x14ac:dyDescent="0.3">
      <c r="A103" s="389"/>
      <c r="B103" s="391" t="s">
        <v>16</v>
      </c>
      <c r="C103" s="391"/>
      <c r="D103" s="391"/>
      <c r="E103" s="392"/>
      <c r="F103" s="396" t="s">
        <v>3</v>
      </c>
      <c r="G103" s="391"/>
      <c r="H103" s="391"/>
      <c r="I103" s="392"/>
      <c r="J103" s="396" t="s">
        <v>6</v>
      </c>
      <c r="K103" s="391"/>
      <c r="L103" s="391"/>
      <c r="M103" s="392"/>
      <c r="N103" s="396" t="s">
        <v>7</v>
      </c>
      <c r="O103" s="391"/>
      <c r="P103" s="391"/>
      <c r="Q103" s="392"/>
      <c r="R103" s="396" t="s">
        <v>4</v>
      </c>
      <c r="S103" s="391"/>
      <c r="T103" s="391"/>
      <c r="U103" s="392"/>
    </row>
    <row r="104" spans="1:58" ht="60" x14ac:dyDescent="0.25">
      <c r="A104" s="390"/>
      <c r="B104" s="58" t="s">
        <v>38</v>
      </c>
      <c r="C104" s="22" t="s">
        <v>40</v>
      </c>
      <c r="D104" s="22" t="s">
        <v>39</v>
      </c>
      <c r="E104" s="149" t="s">
        <v>41</v>
      </c>
      <c r="F104" s="21" t="s">
        <v>38</v>
      </c>
      <c r="G104" s="22" t="s">
        <v>40</v>
      </c>
      <c r="H104" s="22" t="s">
        <v>42</v>
      </c>
      <c r="I104" s="153" t="s">
        <v>41</v>
      </c>
      <c r="J104" s="21" t="s">
        <v>38</v>
      </c>
      <c r="K104" s="22" t="s">
        <v>40</v>
      </c>
      <c r="L104" s="22" t="s">
        <v>42</v>
      </c>
      <c r="M104" s="153" t="s">
        <v>41</v>
      </c>
      <c r="N104" s="21" t="s">
        <v>38</v>
      </c>
      <c r="O104" s="22" t="s">
        <v>40</v>
      </c>
      <c r="P104" s="22" t="s">
        <v>39</v>
      </c>
      <c r="Q104" s="153" t="s">
        <v>41</v>
      </c>
      <c r="R104" s="21" t="s">
        <v>38</v>
      </c>
      <c r="S104" s="22" t="s">
        <v>40</v>
      </c>
      <c r="T104" s="22" t="s">
        <v>39</v>
      </c>
      <c r="U104" s="149" t="s">
        <v>41</v>
      </c>
    </row>
    <row r="105" spans="1:58" x14ac:dyDescent="0.25">
      <c r="A105" s="399" t="s">
        <v>43</v>
      </c>
      <c r="B105" s="94"/>
      <c r="C105" s="95"/>
      <c r="D105" s="96"/>
      <c r="E105" s="150" t="b">
        <f>IF(C105&gt;=0.01,C105/D105)</f>
        <v>0</v>
      </c>
      <c r="F105" s="94"/>
      <c r="G105" s="95"/>
      <c r="H105" s="96"/>
      <c r="I105" s="154" t="b">
        <f>IF(G105&gt;=0.01,G105/H105)</f>
        <v>0</v>
      </c>
      <c r="J105" s="97"/>
      <c r="K105" s="95"/>
      <c r="L105" s="96"/>
      <c r="M105" s="154" t="b">
        <f>IF(K105&gt;=0.01,K105/L105)</f>
        <v>0</v>
      </c>
      <c r="N105" s="97"/>
      <c r="O105" s="95"/>
      <c r="P105" s="96"/>
      <c r="Q105" s="154" t="b">
        <f>IF(O105&gt;=0.01,O105/P105)</f>
        <v>0</v>
      </c>
      <c r="R105" s="97"/>
      <c r="S105" s="95"/>
      <c r="T105" s="96"/>
      <c r="U105" s="150" t="b">
        <f>IF(S105&gt;=0.01,S105/T105)</f>
        <v>0</v>
      </c>
    </row>
    <row r="106" spans="1:58" x14ac:dyDescent="0.25">
      <c r="A106" s="399"/>
      <c r="B106" s="94"/>
      <c r="C106" s="95"/>
      <c r="D106" s="96"/>
      <c r="E106" s="150" t="b">
        <f t="shared" ref="E106:E111" si="41">IF(C106&gt;=0.01,C106/D106)</f>
        <v>0</v>
      </c>
      <c r="F106" s="94"/>
      <c r="G106" s="95"/>
      <c r="H106" s="96"/>
      <c r="I106" s="154" t="b">
        <f t="shared" ref="I106:I112" si="42">IF(G106&gt;=0.01,G106/H106)</f>
        <v>0</v>
      </c>
      <c r="J106" s="97"/>
      <c r="K106" s="95"/>
      <c r="L106" s="96"/>
      <c r="M106" s="154" t="b">
        <f t="shared" ref="M106:M112" si="43">IF(K106&gt;=0.01,K106/L106)</f>
        <v>0</v>
      </c>
      <c r="N106" s="97"/>
      <c r="O106" s="95"/>
      <c r="P106" s="96"/>
      <c r="Q106" s="154" t="b">
        <f t="shared" ref="Q106:Q111" si="44">IF(O106&gt;=0.01,O106/P106)</f>
        <v>0</v>
      </c>
      <c r="R106" s="97"/>
      <c r="S106" s="95"/>
      <c r="T106" s="96"/>
      <c r="U106" s="150" t="b">
        <f t="shared" ref="U106:U112" si="45">IF(S106&gt;=0.01,S106/T106)</f>
        <v>0</v>
      </c>
    </row>
    <row r="107" spans="1:58" x14ac:dyDescent="0.25">
      <c r="A107" s="399"/>
      <c r="B107" s="94"/>
      <c r="C107" s="95"/>
      <c r="D107" s="96"/>
      <c r="E107" s="150" t="b">
        <f t="shared" si="41"/>
        <v>0</v>
      </c>
      <c r="F107" s="94"/>
      <c r="G107" s="95"/>
      <c r="H107" s="96"/>
      <c r="I107" s="154" t="b">
        <f t="shared" si="42"/>
        <v>0</v>
      </c>
      <c r="J107" s="97"/>
      <c r="K107" s="95"/>
      <c r="L107" s="96"/>
      <c r="M107" s="154" t="b">
        <f t="shared" si="43"/>
        <v>0</v>
      </c>
      <c r="N107" s="97"/>
      <c r="O107" s="95"/>
      <c r="P107" s="96"/>
      <c r="Q107" s="154" t="b">
        <f t="shared" si="44"/>
        <v>0</v>
      </c>
      <c r="R107" s="97"/>
      <c r="S107" s="95"/>
      <c r="T107" s="96"/>
      <c r="U107" s="150" t="b">
        <f t="shared" si="45"/>
        <v>0</v>
      </c>
    </row>
    <row r="108" spans="1:58" x14ac:dyDescent="0.25">
      <c r="A108" s="399"/>
      <c r="B108" s="94"/>
      <c r="C108" s="95"/>
      <c r="D108" s="96"/>
      <c r="E108" s="150" t="b">
        <f t="shared" si="41"/>
        <v>0</v>
      </c>
      <c r="F108" s="94"/>
      <c r="G108" s="95"/>
      <c r="H108" s="96"/>
      <c r="I108" s="154" t="b">
        <f t="shared" si="42"/>
        <v>0</v>
      </c>
      <c r="J108" s="97"/>
      <c r="K108" s="95"/>
      <c r="L108" s="96"/>
      <c r="M108" s="154" t="b">
        <f t="shared" si="43"/>
        <v>0</v>
      </c>
      <c r="N108" s="97"/>
      <c r="O108" s="95"/>
      <c r="P108" s="96"/>
      <c r="Q108" s="154" t="b">
        <f t="shared" si="44"/>
        <v>0</v>
      </c>
      <c r="R108" s="97"/>
      <c r="S108" s="95"/>
      <c r="T108" s="96"/>
      <c r="U108" s="150" t="b">
        <f t="shared" si="45"/>
        <v>0</v>
      </c>
    </row>
    <row r="109" spans="1:58" x14ac:dyDescent="0.25">
      <c r="A109" s="399"/>
      <c r="B109" s="94"/>
      <c r="C109" s="95"/>
      <c r="D109" s="96"/>
      <c r="E109" s="150" t="b">
        <f t="shared" si="41"/>
        <v>0</v>
      </c>
      <c r="F109" s="94"/>
      <c r="G109" s="95"/>
      <c r="H109" s="96"/>
      <c r="I109" s="154" t="b">
        <f t="shared" si="42"/>
        <v>0</v>
      </c>
      <c r="J109" s="97"/>
      <c r="K109" s="95"/>
      <c r="L109" s="96"/>
      <c r="M109" s="154" t="b">
        <f t="shared" si="43"/>
        <v>0</v>
      </c>
      <c r="N109" s="97"/>
      <c r="O109" s="95"/>
      <c r="P109" s="96"/>
      <c r="Q109" s="154" t="b">
        <f t="shared" si="44"/>
        <v>0</v>
      </c>
      <c r="R109" s="97"/>
      <c r="S109" s="95"/>
      <c r="T109" s="96"/>
      <c r="U109" s="150" t="b">
        <f t="shared" si="45"/>
        <v>0</v>
      </c>
    </row>
    <row r="110" spans="1:58" x14ac:dyDescent="0.25">
      <c r="A110" s="399"/>
      <c r="B110" s="94"/>
      <c r="C110" s="95"/>
      <c r="D110" s="96"/>
      <c r="E110" s="150" t="b">
        <f t="shared" si="41"/>
        <v>0</v>
      </c>
      <c r="F110" s="94"/>
      <c r="G110" s="95"/>
      <c r="H110" s="96"/>
      <c r="I110" s="154" t="b">
        <f t="shared" si="42"/>
        <v>0</v>
      </c>
      <c r="J110" s="97"/>
      <c r="K110" s="95"/>
      <c r="L110" s="96"/>
      <c r="M110" s="154" t="b">
        <f t="shared" si="43"/>
        <v>0</v>
      </c>
      <c r="N110" s="97"/>
      <c r="O110" s="95"/>
      <c r="P110" s="96"/>
      <c r="Q110" s="154" t="b">
        <f t="shared" si="44"/>
        <v>0</v>
      </c>
      <c r="R110" s="97"/>
      <c r="S110" s="95"/>
      <c r="T110" s="96"/>
      <c r="U110" s="150" t="b">
        <f t="shared" si="45"/>
        <v>0</v>
      </c>
    </row>
    <row r="111" spans="1:58" x14ac:dyDescent="0.25">
      <c r="A111" s="399"/>
      <c r="B111" s="94"/>
      <c r="C111" s="95"/>
      <c r="D111" s="96"/>
      <c r="E111" s="150" t="b">
        <f t="shared" si="41"/>
        <v>0</v>
      </c>
      <c r="F111" s="94"/>
      <c r="G111" s="95"/>
      <c r="H111" s="96"/>
      <c r="I111" s="154" t="b">
        <f t="shared" si="42"/>
        <v>0</v>
      </c>
      <c r="J111" s="97"/>
      <c r="K111" s="95"/>
      <c r="L111" s="96"/>
      <c r="M111" s="154" t="b">
        <f t="shared" si="43"/>
        <v>0</v>
      </c>
      <c r="N111" s="97"/>
      <c r="O111" s="95"/>
      <c r="P111" s="96"/>
      <c r="Q111" s="154" t="b">
        <f t="shared" si="44"/>
        <v>0</v>
      </c>
      <c r="R111" s="97"/>
      <c r="S111" s="95"/>
      <c r="T111" s="96"/>
      <c r="U111" s="150" t="b">
        <f t="shared" si="45"/>
        <v>0</v>
      </c>
    </row>
    <row r="112" spans="1:58" x14ac:dyDescent="0.25">
      <c r="A112" s="399"/>
      <c r="B112" s="94"/>
      <c r="C112" s="95"/>
      <c r="D112" s="96"/>
      <c r="E112" s="150" t="b">
        <f>IF(C112&gt;=0.01,C112/D112)</f>
        <v>0</v>
      </c>
      <c r="F112" s="94"/>
      <c r="G112" s="95"/>
      <c r="H112" s="96"/>
      <c r="I112" s="154" t="b">
        <f t="shared" si="42"/>
        <v>0</v>
      </c>
      <c r="J112" s="97"/>
      <c r="K112" s="95"/>
      <c r="L112" s="96"/>
      <c r="M112" s="154" t="b">
        <f t="shared" si="43"/>
        <v>0</v>
      </c>
      <c r="N112" s="97"/>
      <c r="O112" s="95"/>
      <c r="P112" s="96"/>
      <c r="Q112" s="154" t="b">
        <f t="shared" ref="Q112" si="46">IF(O112&gt;=0.01,O112/P112)</f>
        <v>0</v>
      </c>
      <c r="R112" s="97"/>
      <c r="S112" s="95"/>
      <c r="T112" s="96"/>
      <c r="U112" s="150" t="b">
        <f t="shared" si="45"/>
        <v>0</v>
      </c>
    </row>
    <row r="113" spans="1:21" x14ac:dyDescent="0.25">
      <c r="A113" s="400" t="s">
        <v>44</v>
      </c>
      <c r="B113" s="98"/>
      <c r="C113" s="99"/>
      <c r="D113" s="100"/>
      <c r="E113" s="150">
        <f>IF(C113&gt;=0.01,C113/D113,0)</f>
        <v>0</v>
      </c>
      <c r="F113" s="98"/>
      <c r="G113" s="99"/>
      <c r="H113" s="100"/>
      <c r="I113" s="154">
        <f>IF(G113&gt;=0.01,G113/H113,0)</f>
        <v>0</v>
      </c>
      <c r="J113" s="101"/>
      <c r="K113" s="99"/>
      <c r="L113" s="100"/>
      <c r="M113" s="154">
        <f>IF(K113&gt;=0.01,K113/L113,0)</f>
        <v>0</v>
      </c>
      <c r="N113" s="101"/>
      <c r="O113" s="99"/>
      <c r="P113" s="100"/>
      <c r="Q113" s="154">
        <f>IF(O113&gt;=0.01,O113/P113,0)</f>
        <v>0</v>
      </c>
      <c r="R113" s="101"/>
      <c r="S113" s="99"/>
      <c r="T113" s="100"/>
      <c r="U113" s="150">
        <f>IF(S113&gt;=0.01,S113/T113,0)</f>
        <v>0</v>
      </c>
    </row>
    <row r="114" spans="1:21" x14ac:dyDescent="0.25">
      <c r="A114" s="400"/>
      <c r="B114" s="98"/>
      <c r="C114" s="99"/>
      <c r="D114" s="100"/>
      <c r="E114" s="150">
        <f t="shared" ref="E114:E122" si="47">IF(C114&gt;=0.01,C114/D114,0)</f>
        <v>0</v>
      </c>
      <c r="F114" s="98"/>
      <c r="G114" s="99"/>
      <c r="H114" s="100"/>
      <c r="I114" s="154">
        <f t="shared" ref="I114:I122" si="48">IF(G114&gt;=0.01,G114/H114,0)</f>
        <v>0</v>
      </c>
      <c r="J114" s="101"/>
      <c r="K114" s="99"/>
      <c r="L114" s="100"/>
      <c r="M114" s="154">
        <f t="shared" ref="M114:M122" si="49">IF(K114&gt;=0.01,K114/L114,0)</f>
        <v>0</v>
      </c>
      <c r="N114" s="101"/>
      <c r="O114" s="99"/>
      <c r="P114" s="100"/>
      <c r="Q114" s="154">
        <f t="shared" ref="Q114:Q122" si="50">IF(O114&gt;=0.01,O114/P114,0)</f>
        <v>0</v>
      </c>
      <c r="R114" s="101"/>
      <c r="S114" s="99"/>
      <c r="T114" s="100"/>
      <c r="U114" s="150">
        <f t="shared" ref="U114:U122" si="51">IF(S114&gt;=0.01,S114/T114,0)</f>
        <v>0</v>
      </c>
    </row>
    <row r="115" spans="1:21" x14ac:dyDescent="0.25">
      <c r="A115" s="400"/>
      <c r="B115" s="98"/>
      <c r="C115" s="99"/>
      <c r="D115" s="100"/>
      <c r="E115" s="150">
        <f t="shared" si="47"/>
        <v>0</v>
      </c>
      <c r="F115" s="98"/>
      <c r="G115" s="99"/>
      <c r="H115" s="100"/>
      <c r="I115" s="154">
        <f t="shared" si="48"/>
        <v>0</v>
      </c>
      <c r="J115" s="101"/>
      <c r="K115" s="99"/>
      <c r="L115" s="100"/>
      <c r="M115" s="154">
        <f t="shared" si="49"/>
        <v>0</v>
      </c>
      <c r="N115" s="101"/>
      <c r="O115" s="99"/>
      <c r="P115" s="100"/>
      <c r="Q115" s="154">
        <f t="shared" si="50"/>
        <v>0</v>
      </c>
      <c r="R115" s="101"/>
      <c r="S115" s="99"/>
      <c r="T115" s="100"/>
      <c r="U115" s="150">
        <f t="shared" si="51"/>
        <v>0</v>
      </c>
    </row>
    <row r="116" spans="1:21" x14ac:dyDescent="0.25">
      <c r="A116" s="400"/>
      <c r="B116" s="98"/>
      <c r="C116" s="99"/>
      <c r="D116" s="100"/>
      <c r="E116" s="150">
        <f t="shared" si="47"/>
        <v>0</v>
      </c>
      <c r="F116" s="98"/>
      <c r="G116" s="99"/>
      <c r="H116" s="100"/>
      <c r="I116" s="154">
        <f t="shared" si="48"/>
        <v>0</v>
      </c>
      <c r="J116" s="101"/>
      <c r="K116" s="99"/>
      <c r="L116" s="100"/>
      <c r="M116" s="154">
        <f t="shared" si="49"/>
        <v>0</v>
      </c>
      <c r="N116" s="101"/>
      <c r="O116" s="99"/>
      <c r="P116" s="100"/>
      <c r="Q116" s="154">
        <f t="shared" si="50"/>
        <v>0</v>
      </c>
      <c r="R116" s="101"/>
      <c r="S116" s="99"/>
      <c r="T116" s="100"/>
      <c r="U116" s="150">
        <f t="shared" si="51"/>
        <v>0</v>
      </c>
    </row>
    <row r="117" spans="1:21" x14ac:dyDescent="0.25">
      <c r="A117" s="400"/>
      <c r="B117" s="98"/>
      <c r="C117" s="99"/>
      <c r="D117" s="100"/>
      <c r="E117" s="150">
        <f t="shared" si="47"/>
        <v>0</v>
      </c>
      <c r="F117" s="98"/>
      <c r="G117" s="99"/>
      <c r="H117" s="100"/>
      <c r="I117" s="154">
        <f t="shared" si="48"/>
        <v>0</v>
      </c>
      <c r="J117" s="101"/>
      <c r="K117" s="99"/>
      <c r="L117" s="100"/>
      <c r="M117" s="154">
        <f t="shared" si="49"/>
        <v>0</v>
      </c>
      <c r="N117" s="101"/>
      <c r="O117" s="99"/>
      <c r="P117" s="100"/>
      <c r="Q117" s="154">
        <f t="shared" si="50"/>
        <v>0</v>
      </c>
      <c r="R117" s="101"/>
      <c r="S117" s="99"/>
      <c r="T117" s="100"/>
      <c r="U117" s="150">
        <f t="shared" si="51"/>
        <v>0</v>
      </c>
    </row>
    <row r="118" spans="1:21" x14ac:dyDescent="0.25">
      <c r="A118" s="400"/>
      <c r="B118" s="98"/>
      <c r="C118" s="99"/>
      <c r="D118" s="100"/>
      <c r="E118" s="150">
        <f t="shared" si="47"/>
        <v>0</v>
      </c>
      <c r="F118" s="98"/>
      <c r="G118" s="99"/>
      <c r="H118" s="100"/>
      <c r="I118" s="154">
        <f t="shared" si="48"/>
        <v>0</v>
      </c>
      <c r="J118" s="101"/>
      <c r="K118" s="99"/>
      <c r="L118" s="100"/>
      <c r="M118" s="154">
        <f t="shared" si="49"/>
        <v>0</v>
      </c>
      <c r="N118" s="101"/>
      <c r="O118" s="99"/>
      <c r="P118" s="100"/>
      <c r="Q118" s="154">
        <f t="shared" si="50"/>
        <v>0</v>
      </c>
      <c r="R118" s="101"/>
      <c r="S118" s="99"/>
      <c r="T118" s="100"/>
      <c r="U118" s="150">
        <f t="shared" si="51"/>
        <v>0</v>
      </c>
    </row>
    <row r="119" spans="1:21" x14ac:dyDescent="0.25">
      <c r="A119" s="400"/>
      <c r="B119" s="98"/>
      <c r="C119" s="99"/>
      <c r="D119" s="100"/>
      <c r="E119" s="150">
        <f t="shared" si="47"/>
        <v>0</v>
      </c>
      <c r="F119" s="98"/>
      <c r="G119" s="99"/>
      <c r="H119" s="100"/>
      <c r="I119" s="154">
        <f t="shared" si="48"/>
        <v>0</v>
      </c>
      <c r="J119" s="101"/>
      <c r="K119" s="99"/>
      <c r="L119" s="100"/>
      <c r="M119" s="154">
        <f t="shared" si="49"/>
        <v>0</v>
      </c>
      <c r="N119" s="101"/>
      <c r="O119" s="99"/>
      <c r="P119" s="100"/>
      <c r="Q119" s="154">
        <f t="shared" si="50"/>
        <v>0</v>
      </c>
      <c r="R119" s="101"/>
      <c r="S119" s="99"/>
      <c r="T119" s="100"/>
      <c r="U119" s="150">
        <f t="shared" si="51"/>
        <v>0</v>
      </c>
    </row>
    <row r="120" spans="1:21" x14ac:dyDescent="0.25">
      <c r="A120" s="400"/>
      <c r="B120" s="98"/>
      <c r="C120" s="99"/>
      <c r="D120" s="100"/>
      <c r="E120" s="150">
        <f t="shared" si="47"/>
        <v>0</v>
      </c>
      <c r="F120" s="98"/>
      <c r="G120" s="99"/>
      <c r="H120" s="100"/>
      <c r="I120" s="154">
        <f t="shared" si="48"/>
        <v>0</v>
      </c>
      <c r="J120" s="101"/>
      <c r="K120" s="99"/>
      <c r="L120" s="100"/>
      <c r="M120" s="154">
        <f t="shared" si="49"/>
        <v>0</v>
      </c>
      <c r="N120" s="101"/>
      <c r="O120" s="99"/>
      <c r="P120" s="100"/>
      <c r="Q120" s="154">
        <f t="shared" si="50"/>
        <v>0</v>
      </c>
      <c r="R120" s="101"/>
      <c r="S120" s="99"/>
      <c r="T120" s="100"/>
      <c r="U120" s="150">
        <f t="shared" si="51"/>
        <v>0</v>
      </c>
    </row>
    <row r="121" spans="1:21" x14ac:dyDescent="0.25">
      <c r="A121" s="400"/>
      <c r="B121" s="98"/>
      <c r="C121" s="99"/>
      <c r="D121" s="100"/>
      <c r="E121" s="150">
        <f t="shared" si="47"/>
        <v>0</v>
      </c>
      <c r="F121" s="98"/>
      <c r="G121" s="99"/>
      <c r="H121" s="100"/>
      <c r="I121" s="154">
        <f t="shared" si="48"/>
        <v>0</v>
      </c>
      <c r="J121" s="101"/>
      <c r="K121" s="99"/>
      <c r="L121" s="100"/>
      <c r="M121" s="154">
        <f t="shared" si="49"/>
        <v>0</v>
      </c>
      <c r="N121" s="101"/>
      <c r="O121" s="99"/>
      <c r="P121" s="100"/>
      <c r="Q121" s="154">
        <f t="shared" si="50"/>
        <v>0</v>
      </c>
      <c r="R121" s="101"/>
      <c r="S121" s="99"/>
      <c r="T121" s="100"/>
      <c r="U121" s="150">
        <f t="shared" si="51"/>
        <v>0</v>
      </c>
    </row>
    <row r="122" spans="1:21" x14ac:dyDescent="0.25">
      <c r="A122" s="400"/>
      <c r="B122" s="98"/>
      <c r="C122" s="99"/>
      <c r="D122" s="100"/>
      <c r="E122" s="150">
        <f t="shared" si="47"/>
        <v>0</v>
      </c>
      <c r="F122" s="98"/>
      <c r="G122" s="99"/>
      <c r="H122" s="100"/>
      <c r="I122" s="154">
        <f t="shared" si="48"/>
        <v>0</v>
      </c>
      <c r="J122" s="101"/>
      <c r="K122" s="99"/>
      <c r="L122" s="100"/>
      <c r="M122" s="154">
        <f t="shared" si="49"/>
        <v>0</v>
      </c>
      <c r="N122" s="101"/>
      <c r="O122" s="99"/>
      <c r="P122" s="100"/>
      <c r="Q122" s="154">
        <f t="shared" si="50"/>
        <v>0</v>
      </c>
      <c r="R122" s="101"/>
      <c r="S122" s="99"/>
      <c r="T122" s="100"/>
      <c r="U122" s="150">
        <f t="shared" si="51"/>
        <v>0</v>
      </c>
    </row>
    <row r="123" spans="1:21" ht="15.75" thickBot="1" x14ac:dyDescent="0.3">
      <c r="A123" s="401"/>
      <c r="B123" s="403" t="s">
        <v>1</v>
      </c>
      <c r="C123" s="398"/>
      <c r="D123" s="398"/>
      <c r="E123" s="151">
        <f>G7</f>
        <v>0</v>
      </c>
      <c r="F123" s="397" t="s">
        <v>1</v>
      </c>
      <c r="G123" s="398"/>
      <c r="H123" s="398"/>
      <c r="I123" s="155">
        <f>G7</f>
        <v>0</v>
      </c>
      <c r="J123" s="397" t="s">
        <v>1</v>
      </c>
      <c r="K123" s="398"/>
      <c r="L123" s="398"/>
      <c r="M123" s="155">
        <f>G7</f>
        <v>0</v>
      </c>
      <c r="N123" s="397" t="s">
        <v>1</v>
      </c>
      <c r="O123" s="398"/>
      <c r="P123" s="398"/>
      <c r="Q123" s="155">
        <f>G7</f>
        <v>0</v>
      </c>
      <c r="R123" s="397" t="s">
        <v>1</v>
      </c>
      <c r="S123" s="398"/>
      <c r="T123" s="398"/>
      <c r="U123" s="151">
        <f>G7</f>
        <v>0</v>
      </c>
    </row>
    <row r="124" spans="1:21" ht="15.75" thickBot="1" x14ac:dyDescent="0.3">
      <c r="A124" s="402"/>
      <c r="B124" s="425" t="s">
        <v>45</v>
      </c>
      <c r="C124" s="424"/>
      <c r="D124" s="424"/>
      <c r="E124" s="152">
        <f>IFERROR(AVERAGE(E105:E112)+SUM(E113:E123),0)</f>
        <v>0</v>
      </c>
      <c r="F124" s="423" t="s">
        <v>45</v>
      </c>
      <c r="G124" s="424"/>
      <c r="H124" s="424"/>
      <c r="I124" s="156">
        <f>IFERROR(AVERAGE(I105:I112)+SUM(I113:I123),0)</f>
        <v>0</v>
      </c>
      <c r="J124" s="423" t="s">
        <v>45</v>
      </c>
      <c r="K124" s="424"/>
      <c r="L124" s="424"/>
      <c r="M124" s="156">
        <f>IFERROR(AVERAGE(M105:M112)+SUM(M113:M123),0)</f>
        <v>0</v>
      </c>
      <c r="N124" s="423" t="s">
        <v>45</v>
      </c>
      <c r="O124" s="424"/>
      <c r="P124" s="424"/>
      <c r="Q124" s="156">
        <f>IFERROR(AVERAGE(Q105:Q112)+SUM(Q113:Q123),0)</f>
        <v>0</v>
      </c>
      <c r="R124" s="423" t="s">
        <v>45</v>
      </c>
      <c r="S124" s="424"/>
      <c r="T124" s="424"/>
      <c r="U124" s="152">
        <f>IFERROR(AVERAGE(U105:U112)+SUM(U113:U123),0)</f>
        <v>0</v>
      </c>
    </row>
    <row r="125" spans="1:21" x14ac:dyDescent="0.25">
      <c r="A125" s="449"/>
      <c r="B125" s="449"/>
      <c r="C125" s="449"/>
      <c r="D125" s="449"/>
      <c r="E125" s="449"/>
      <c r="F125" s="449"/>
      <c r="G125" s="449"/>
      <c r="H125" s="449"/>
      <c r="I125" s="449"/>
      <c r="J125" s="449"/>
      <c r="K125" s="449"/>
      <c r="L125" s="449"/>
      <c r="M125" s="449"/>
      <c r="N125" s="449"/>
      <c r="O125" s="449"/>
      <c r="P125" s="449"/>
      <c r="Q125" s="449"/>
      <c r="R125" s="449"/>
      <c r="S125" s="449"/>
      <c r="T125" s="449"/>
      <c r="U125" s="449"/>
    </row>
    <row r="126" spans="1:21" x14ac:dyDescent="0.25">
      <c r="A126" s="450"/>
      <c r="B126" s="450"/>
      <c r="C126" s="450"/>
      <c r="D126" s="450"/>
      <c r="E126" s="450"/>
      <c r="F126" s="450"/>
      <c r="G126" s="450"/>
      <c r="H126" s="450"/>
      <c r="I126" s="450"/>
      <c r="J126" s="450"/>
      <c r="K126" s="450"/>
      <c r="L126" s="450"/>
      <c r="M126" s="450"/>
      <c r="N126" s="450"/>
      <c r="O126" s="450"/>
      <c r="P126" s="450"/>
      <c r="Q126" s="450"/>
      <c r="R126" s="450"/>
      <c r="S126" s="450"/>
      <c r="T126" s="450"/>
      <c r="U126" s="450"/>
    </row>
    <row r="127" spans="1:21" x14ac:dyDescent="0.25">
      <c r="A127" s="450"/>
      <c r="B127" s="450"/>
      <c r="C127" s="450"/>
      <c r="D127" s="450"/>
      <c r="E127" s="450"/>
      <c r="F127" s="450"/>
      <c r="G127" s="450"/>
      <c r="H127" s="450"/>
      <c r="I127" s="450"/>
      <c r="J127" s="450"/>
      <c r="K127" s="450"/>
      <c r="L127" s="450"/>
      <c r="M127" s="450"/>
      <c r="N127" s="450"/>
      <c r="O127" s="450"/>
      <c r="P127" s="450"/>
      <c r="Q127" s="450"/>
      <c r="R127" s="450"/>
      <c r="S127" s="450"/>
      <c r="T127" s="450"/>
      <c r="U127" s="450"/>
    </row>
    <row r="128" spans="1:21" ht="15.75" thickBot="1" x14ac:dyDescent="0.3">
      <c r="A128" s="451"/>
      <c r="B128" s="451"/>
      <c r="C128" s="451"/>
      <c r="D128" s="451"/>
      <c r="E128" s="451"/>
      <c r="F128" s="451"/>
      <c r="G128" s="451"/>
      <c r="H128" s="451"/>
      <c r="I128" s="451"/>
      <c r="J128" s="451"/>
      <c r="K128" s="451"/>
      <c r="L128" s="451"/>
      <c r="M128" s="451"/>
      <c r="N128" s="451"/>
      <c r="O128" s="451"/>
      <c r="P128" s="451"/>
      <c r="Q128" s="451"/>
      <c r="R128" s="451"/>
      <c r="S128" s="451"/>
      <c r="T128" s="451"/>
      <c r="U128" s="451"/>
    </row>
    <row r="129" spans="1:21" ht="30.75" thickBot="1" x14ac:dyDescent="0.3">
      <c r="A129" s="109" t="s">
        <v>17</v>
      </c>
      <c r="B129" s="387"/>
      <c r="C129" s="387"/>
      <c r="D129" s="387"/>
      <c r="E129" s="387"/>
      <c r="F129" s="387"/>
      <c r="G129" s="387"/>
      <c r="H129" s="387"/>
      <c r="I129" s="387"/>
      <c r="J129" s="387"/>
      <c r="K129" s="387"/>
      <c r="L129" s="387"/>
      <c r="M129" s="387"/>
      <c r="N129" s="387"/>
      <c r="O129" s="387"/>
      <c r="P129" s="387"/>
      <c r="Q129" s="387"/>
      <c r="R129" s="387"/>
      <c r="S129" s="387"/>
      <c r="T129" s="387"/>
      <c r="U129" s="388"/>
    </row>
    <row r="130" spans="1:21" ht="15.75" thickBot="1" x14ac:dyDescent="0.3">
      <c r="A130" s="389"/>
      <c r="B130" s="446" t="s">
        <v>16</v>
      </c>
      <c r="C130" s="446"/>
      <c r="D130" s="446"/>
      <c r="E130" s="447"/>
      <c r="F130" s="448" t="s">
        <v>3</v>
      </c>
      <c r="G130" s="446"/>
      <c r="H130" s="446"/>
      <c r="I130" s="447"/>
      <c r="J130" s="448" t="s">
        <v>6</v>
      </c>
      <c r="K130" s="446"/>
      <c r="L130" s="446"/>
      <c r="M130" s="447"/>
      <c r="N130" s="448" t="s">
        <v>7</v>
      </c>
      <c r="O130" s="446"/>
      <c r="P130" s="446"/>
      <c r="Q130" s="447"/>
      <c r="R130" s="448" t="s">
        <v>4</v>
      </c>
      <c r="S130" s="446"/>
      <c r="T130" s="446"/>
      <c r="U130" s="447"/>
    </row>
    <row r="131" spans="1:21" ht="60.75" thickBot="1" x14ac:dyDescent="0.3">
      <c r="A131" s="390"/>
      <c r="B131" s="204" t="s">
        <v>38</v>
      </c>
      <c r="C131" s="205" t="s">
        <v>40</v>
      </c>
      <c r="D131" s="205" t="s">
        <v>39</v>
      </c>
      <c r="E131" s="149" t="s">
        <v>41</v>
      </c>
      <c r="F131" s="209" t="s">
        <v>38</v>
      </c>
      <c r="G131" s="210" t="s">
        <v>40</v>
      </c>
      <c r="H131" s="210" t="s">
        <v>42</v>
      </c>
      <c r="I131" s="211" t="s">
        <v>41</v>
      </c>
      <c r="J131" s="204" t="s">
        <v>38</v>
      </c>
      <c r="K131" s="205" t="s">
        <v>40</v>
      </c>
      <c r="L131" s="205" t="s">
        <v>42</v>
      </c>
      <c r="M131" s="153" t="s">
        <v>41</v>
      </c>
      <c r="N131" s="206" t="s">
        <v>38</v>
      </c>
      <c r="O131" s="205" t="s">
        <v>40</v>
      </c>
      <c r="P131" s="205" t="s">
        <v>39</v>
      </c>
      <c r="Q131" s="153" t="s">
        <v>41</v>
      </c>
      <c r="R131" s="206" t="s">
        <v>38</v>
      </c>
      <c r="S131" s="205" t="s">
        <v>40</v>
      </c>
      <c r="T131" s="205" t="s">
        <v>39</v>
      </c>
      <c r="U131" s="149" t="s">
        <v>41</v>
      </c>
    </row>
    <row r="132" spans="1:21" x14ac:dyDescent="0.25">
      <c r="A132" s="399" t="s">
        <v>43</v>
      </c>
      <c r="B132" s="94"/>
      <c r="C132" s="95"/>
      <c r="D132" s="96"/>
      <c r="E132" s="154" t="b">
        <f>IF(C132&gt;=0.01,C132/D132)</f>
        <v>0</v>
      </c>
      <c r="F132" s="212"/>
      <c r="G132" s="213"/>
      <c r="H132" s="214"/>
      <c r="I132" s="215" t="b">
        <f>IF(G132&gt;=0.01,G132/H132)</f>
        <v>0</v>
      </c>
      <c r="J132" s="94"/>
      <c r="K132" s="95"/>
      <c r="L132" s="96"/>
      <c r="M132" s="154" t="b">
        <f>IF(K132&gt;=0.01,K132/L132)</f>
        <v>0</v>
      </c>
      <c r="N132" s="97"/>
      <c r="O132" s="95"/>
      <c r="P132" s="96"/>
      <c r="Q132" s="154" t="b">
        <f>IF(O132&gt;=0.01,O132/P132)</f>
        <v>0</v>
      </c>
      <c r="R132" s="97"/>
      <c r="S132" s="95"/>
      <c r="T132" s="96"/>
      <c r="U132" s="150" t="b">
        <f>IF(S132&gt;=0.01,S132/T132)</f>
        <v>0</v>
      </c>
    </row>
    <row r="133" spans="1:21" x14ac:dyDescent="0.25">
      <c r="A133" s="399"/>
      <c r="B133" s="94"/>
      <c r="C133" s="95"/>
      <c r="D133" s="96"/>
      <c r="E133" s="154" t="b">
        <f t="shared" ref="E133:E138" si="52">IF(C133&gt;=0.01,C133/D133)</f>
        <v>0</v>
      </c>
      <c r="F133" s="97"/>
      <c r="G133" s="95"/>
      <c r="H133" s="96"/>
      <c r="I133" s="150" t="b">
        <f t="shared" ref="I133:I139" si="53">IF(G133&gt;=0.01,G133/H133)</f>
        <v>0</v>
      </c>
      <c r="J133" s="94"/>
      <c r="K133" s="95"/>
      <c r="L133" s="96"/>
      <c r="M133" s="154" t="b">
        <f t="shared" ref="M133:M139" si="54">IF(K133&gt;=0.01,K133/L133)</f>
        <v>0</v>
      </c>
      <c r="N133" s="97"/>
      <c r="O133" s="95"/>
      <c r="P133" s="96"/>
      <c r="Q133" s="154" t="b">
        <f t="shared" ref="Q133:Q139" si="55">IF(O133&gt;=0.01,O133/P133)</f>
        <v>0</v>
      </c>
      <c r="R133" s="97"/>
      <c r="S133" s="95"/>
      <c r="T133" s="96"/>
      <c r="U133" s="150" t="b">
        <f t="shared" ref="U133:U139" si="56">IF(S133&gt;=0.01,S133/T133)</f>
        <v>0</v>
      </c>
    </row>
    <row r="134" spans="1:21" x14ac:dyDescent="0.25">
      <c r="A134" s="399"/>
      <c r="B134" s="94"/>
      <c r="C134" s="95"/>
      <c r="D134" s="96"/>
      <c r="E134" s="154" t="b">
        <f t="shared" si="52"/>
        <v>0</v>
      </c>
      <c r="F134" s="97"/>
      <c r="G134" s="95"/>
      <c r="H134" s="96"/>
      <c r="I134" s="150" t="b">
        <f t="shared" si="53"/>
        <v>0</v>
      </c>
      <c r="J134" s="94"/>
      <c r="K134" s="95"/>
      <c r="L134" s="96"/>
      <c r="M134" s="154" t="b">
        <f t="shared" si="54"/>
        <v>0</v>
      </c>
      <c r="N134" s="97"/>
      <c r="O134" s="95"/>
      <c r="P134" s="96"/>
      <c r="Q134" s="154" t="b">
        <f t="shared" si="55"/>
        <v>0</v>
      </c>
      <c r="R134" s="97"/>
      <c r="S134" s="95"/>
      <c r="T134" s="96"/>
      <c r="U134" s="150" t="b">
        <f t="shared" si="56"/>
        <v>0</v>
      </c>
    </row>
    <row r="135" spans="1:21" x14ac:dyDescent="0.25">
      <c r="A135" s="399"/>
      <c r="B135" s="94"/>
      <c r="C135" s="95"/>
      <c r="D135" s="96"/>
      <c r="E135" s="154" t="b">
        <f t="shared" si="52"/>
        <v>0</v>
      </c>
      <c r="F135" s="97"/>
      <c r="G135" s="95"/>
      <c r="H135" s="96"/>
      <c r="I135" s="150" t="b">
        <f t="shared" si="53"/>
        <v>0</v>
      </c>
      <c r="J135" s="94"/>
      <c r="K135" s="95"/>
      <c r="L135" s="96"/>
      <c r="M135" s="154" t="b">
        <f t="shared" si="54"/>
        <v>0</v>
      </c>
      <c r="N135" s="97"/>
      <c r="O135" s="95"/>
      <c r="P135" s="96"/>
      <c r="Q135" s="154" t="b">
        <f t="shared" si="55"/>
        <v>0</v>
      </c>
      <c r="R135" s="97"/>
      <c r="S135" s="95"/>
      <c r="T135" s="96"/>
      <c r="U135" s="150" t="b">
        <f t="shared" si="56"/>
        <v>0</v>
      </c>
    </row>
    <row r="136" spans="1:21" x14ac:dyDescent="0.25">
      <c r="A136" s="399"/>
      <c r="B136" s="94"/>
      <c r="C136" s="95"/>
      <c r="D136" s="96"/>
      <c r="E136" s="154" t="b">
        <f t="shared" si="52"/>
        <v>0</v>
      </c>
      <c r="F136" s="97"/>
      <c r="G136" s="95"/>
      <c r="H136" s="96"/>
      <c r="I136" s="150" t="b">
        <f t="shared" si="53"/>
        <v>0</v>
      </c>
      <c r="J136" s="94"/>
      <c r="K136" s="95"/>
      <c r="L136" s="96"/>
      <c r="M136" s="154" t="b">
        <f t="shared" si="54"/>
        <v>0</v>
      </c>
      <c r="N136" s="97"/>
      <c r="O136" s="95"/>
      <c r="P136" s="96"/>
      <c r="Q136" s="154" t="b">
        <f t="shared" si="55"/>
        <v>0</v>
      </c>
      <c r="R136" s="97"/>
      <c r="S136" s="95"/>
      <c r="T136" s="96"/>
      <c r="U136" s="150" t="b">
        <f t="shared" si="56"/>
        <v>0</v>
      </c>
    </row>
    <row r="137" spans="1:21" x14ac:dyDescent="0.25">
      <c r="A137" s="399"/>
      <c r="B137" s="94"/>
      <c r="C137" s="95"/>
      <c r="D137" s="96"/>
      <c r="E137" s="154" t="b">
        <f t="shared" si="52"/>
        <v>0</v>
      </c>
      <c r="F137" s="97"/>
      <c r="G137" s="95"/>
      <c r="H137" s="96"/>
      <c r="I137" s="150" t="b">
        <f t="shared" si="53"/>
        <v>0</v>
      </c>
      <c r="J137" s="94"/>
      <c r="K137" s="95"/>
      <c r="L137" s="96"/>
      <c r="M137" s="154" t="b">
        <f t="shared" si="54"/>
        <v>0</v>
      </c>
      <c r="N137" s="97"/>
      <c r="O137" s="95"/>
      <c r="P137" s="96"/>
      <c r="Q137" s="154" t="b">
        <f t="shared" si="55"/>
        <v>0</v>
      </c>
      <c r="R137" s="97"/>
      <c r="S137" s="95"/>
      <c r="T137" s="96"/>
      <c r="U137" s="150" t="b">
        <f t="shared" si="56"/>
        <v>0</v>
      </c>
    </row>
    <row r="138" spans="1:21" x14ac:dyDescent="0.25">
      <c r="A138" s="399"/>
      <c r="B138" s="94"/>
      <c r="C138" s="95"/>
      <c r="D138" s="96"/>
      <c r="E138" s="154" t="b">
        <f t="shared" si="52"/>
        <v>0</v>
      </c>
      <c r="F138" s="97"/>
      <c r="G138" s="95"/>
      <c r="H138" s="96"/>
      <c r="I138" s="150" t="b">
        <f t="shared" si="53"/>
        <v>0</v>
      </c>
      <c r="J138" s="94"/>
      <c r="K138" s="95"/>
      <c r="L138" s="96"/>
      <c r="M138" s="154" t="b">
        <f t="shared" si="54"/>
        <v>0</v>
      </c>
      <c r="N138" s="97"/>
      <c r="O138" s="95"/>
      <c r="P138" s="96"/>
      <c r="Q138" s="154" t="b">
        <f t="shared" si="55"/>
        <v>0</v>
      </c>
      <c r="R138" s="97"/>
      <c r="S138" s="95"/>
      <c r="T138" s="96"/>
      <c r="U138" s="150" t="b">
        <f t="shared" si="56"/>
        <v>0</v>
      </c>
    </row>
    <row r="139" spans="1:21" x14ac:dyDescent="0.25">
      <c r="A139" s="399"/>
      <c r="B139" s="94"/>
      <c r="C139" s="95"/>
      <c r="D139" s="96"/>
      <c r="E139" s="154" t="b">
        <f>IF(C139&gt;=0.01,C139/D139)</f>
        <v>0</v>
      </c>
      <c r="F139" s="97"/>
      <c r="G139" s="95"/>
      <c r="H139" s="96"/>
      <c r="I139" s="150" t="b">
        <f t="shared" si="53"/>
        <v>0</v>
      </c>
      <c r="J139" s="94"/>
      <c r="K139" s="95"/>
      <c r="L139" s="96"/>
      <c r="M139" s="154" t="b">
        <f t="shared" si="54"/>
        <v>0</v>
      </c>
      <c r="N139" s="97"/>
      <c r="O139" s="95"/>
      <c r="P139" s="96"/>
      <c r="Q139" s="154" t="b">
        <f t="shared" si="55"/>
        <v>0</v>
      </c>
      <c r="R139" s="97"/>
      <c r="S139" s="95"/>
      <c r="T139" s="96"/>
      <c r="U139" s="150" t="b">
        <f t="shared" si="56"/>
        <v>0</v>
      </c>
    </row>
    <row r="140" spans="1:21" x14ac:dyDescent="0.25">
      <c r="A140" s="400" t="s">
        <v>44</v>
      </c>
      <c r="B140" s="98"/>
      <c r="C140" s="99"/>
      <c r="D140" s="100"/>
      <c r="E140" s="154">
        <f>IF(C140&gt;=0.01,C140/D140,0)</f>
        <v>0</v>
      </c>
      <c r="F140" s="101"/>
      <c r="G140" s="99"/>
      <c r="H140" s="100"/>
      <c r="I140" s="150">
        <f>IF(G140&gt;=0.01,G140/H140,0)</f>
        <v>0</v>
      </c>
      <c r="J140" s="98"/>
      <c r="K140" s="99"/>
      <c r="L140" s="100"/>
      <c r="M140" s="154">
        <f>IF(K140&gt;=0.01,K140/L140,0)</f>
        <v>0</v>
      </c>
      <c r="N140" s="101"/>
      <c r="O140" s="99"/>
      <c r="P140" s="100"/>
      <c r="Q140" s="154">
        <f>IF(O140&gt;=0.01,O140/P140,0)</f>
        <v>0</v>
      </c>
      <c r="R140" s="101"/>
      <c r="S140" s="99"/>
      <c r="T140" s="100"/>
      <c r="U140" s="150">
        <f>IF(S140&gt;=0.01,S140/T140,0)</f>
        <v>0</v>
      </c>
    </row>
    <row r="141" spans="1:21" x14ac:dyDescent="0.25">
      <c r="A141" s="400"/>
      <c r="B141" s="98"/>
      <c r="C141" s="99"/>
      <c r="D141" s="100"/>
      <c r="E141" s="154">
        <f t="shared" ref="E141:E149" si="57">IF(C141&gt;=0.01,C141/D141,0)</f>
        <v>0</v>
      </c>
      <c r="F141" s="101"/>
      <c r="G141" s="99"/>
      <c r="H141" s="100"/>
      <c r="I141" s="150">
        <f t="shared" ref="I141:I149" si="58">IF(G141&gt;=0.01,G141/H141,0)</f>
        <v>0</v>
      </c>
      <c r="J141" s="98"/>
      <c r="K141" s="99"/>
      <c r="L141" s="100"/>
      <c r="M141" s="154">
        <f t="shared" ref="M141:M149" si="59">IF(K141&gt;=0.01,K141/L141,0)</f>
        <v>0</v>
      </c>
      <c r="N141" s="101"/>
      <c r="O141" s="99"/>
      <c r="P141" s="100"/>
      <c r="Q141" s="154">
        <f t="shared" ref="Q141:Q149" si="60">IF(O141&gt;=0.01,O141/P141,0)</f>
        <v>0</v>
      </c>
      <c r="R141" s="101"/>
      <c r="S141" s="99"/>
      <c r="T141" s="100"/>
      <c r="U141" s="150">
        <f t="shared" ref="U141:U149" si="61">IF(S141&gt;=0.01,S141/T141,0)</f>
        <v>0</v>
      </c>
    </row>
    <row r="142" spans="1:21" x14ac:dyDescent="0.25">
      <c r="A142" s="400"/>
      <c r="B142" s="98"/>
      <c r="C142" s="99"/>
      <c r="D142" s="100"/>
      <c r="E142" s="154">
        <f t="shared" si="57"/>
        <v>0</v>
      </c>
      <c r="F142" s="101"/>
      <c r="G142" s="99"/>
      <c r="H142" s="100"/>
      <c r="I142" s="150">
        <f t="shared" si="58"/>
        <v>0</v>
      </c>
      <c r="J142" s="98"/>
      <c r="K142" s="99"/>
      <c r="L142" s="100"/>
      <c r="M142" s="154">
        <f t="shared" si="59"/>
        <v>0</v>
      </c>
      <c r="N142" s="101"/>
      <c r="O142" s="99"/>
      <c r="P142" s="100"/>
      <c r="Q142" s="154">
        <f t="shared" si="60"/>
        <v>0</v>
      </c>
      <c r="R142" s="101"/>
      <c r="S142" s="99"/>
      <c r="T142" s="100"/>
      <c r="U142" s="150">
        <f t="shared" si="61"/>
        <v>0</v>
      </c>
    </row>
    <row r="143" spans="1:21" x14ac:dyDescent="0.25">
      <c r="A143" s="400"/>
      <c r="B143" s="98"/>
      <c r="C143" s="99"/>
      <c r="D143" s="100"/>
      <c r="E143" s="154">
        <f t="shared" si="57"/>
        <v>0</v>
      </c>
      <c r="F143" s="101"/>
      <c r="G143" s="99"/>
      <c r="H143" s="100"/>
      <c r="I143" s="150">
        <f t="shared" si="58"/>
        <v>0</v>
      </c>
      <c r="J143" s="98"/>
      <c r="K143" s="99"/>
      <c r="L143" s="100"/>
      <c r="M143" s="154">
        <f t="shared" si="59"/>
        <v>0</v>
      </c>
      <c r="N143" s="101"/>
      <c r="O143" s="99"/>
      <c r="P143" s="100"/>
      <c r="Q143" s="154">
        <f t="shared" si="60"/>
        <v>0</v>
      </c>
      <c r="R143" s="101"/>
      <c r="S143" s="99"/>
      <c r="T143" s="100"/>
      <c r="U143" s="150">
        <f t="shared" si="61"/>
        <v>0</v>
      </c>
    </row>
    <row r="144" spans="1:21" x14ac:dyDescent="0.25">
      <c r="A144" s="400"/>
      <c r="B144" s="98"/>
      <c r="C144" s="99"/>
      <c r="D144" s="100"/>
      <c r="E144" s="154">
        <f t="shared" si="57"/>
        <v>0</v>
      </c>
      <c r="F144" s="101"/>
      <c r="G144" s="99"/>
      <c r="H144" s="100"/>
      <c r="I144" s="150">
        <f t="shared" si="58"/>
        <v>0</v>
      </c>
      <c r="J144" s="98"/>
      <c r="K144" s="99"/>
      <c r="L144" s="100"/>
      <c r="M144" s="154">
        <f t="shared" si="59"/>
        <v>0</v>
      </c>
      <c r="N144" s="101"/>
      <c r="O144" s="99"/>
      <c r="P144" s="100"/>
      <c r="Q144" s="154">
        <f t="shared" si="60"/>
        <v>0</v>
      </c>
      <c r="R144" s="101"/>
      <c r="S144" s="99"/>
      <c r="T144" s="100"/>
      <c r="U144" s="150">
        <f t="shared" si="61"/>
        <v>0</v>
      </c>
    </row>
    <row r="145" spans="1:21" x14ac:dyDescent="0.25">
      <c r="A145" s="400"/>
      <c r="B145" s="98"/>
      <c r="C145" s="99"/>
      <c r="D145" s="100"/>
      <c r="E145" s="154">
        <f t="shared" si="57"/>
        <v>0</v>
      </c>
      <c r="F145" s="101"/>
      <c r="G145" s="99"/>
      <c r="H145" s="100"/>
      <c r="I145" s="150">
        <f t="shared" si="58"/>
        <v>0</v>
      </c>
      <c r="J145" s="98"/>
      <c r="K145" s="99"/>
      <c r="L145" s="100"/>
      <c r="M145" s="154">
        <f t="shared" si="59"/>
        <v>0</v>
      </c>
      <c r="N145" s="101"/>
      <c r="O145" s="99"/>
      <c r="P145" s="100"/>
      <c r="Q145" s="154">
        <f t="shared" si="60"/>
        <v>0</v>
      </c>
      <c r="R145" s="101"/>
      <c r="S145" s="99"/>
      <c r="T145" s="100"/>
      <c r="U145" s="150">
        <f t="shared" si="61"/>
        <v>0</v>
      </c>
    </row>
    <row r="146" spans="1:21" x14ac:dyDescent="0.25">
      <c r="A146" s="400"/>
      <c r="B146" s="98"/>
      <c r="C146" s="99"/>
      <c r="D146" s="100"/>
      <c r="E146" s="154">
        <f t="shared" si="57"/>
        <v>0</v>
      </c>
      <c r="F146" s="101"/>
      <c r="G146" s="99"/>
      <c r="H146" s="100"/>
      <c r="I146" s="150">
        <f t="shared" si="58"/>
        <v>0</v>
      </c>
      <c r="J146" s="98"/>
      <c r="K146" s="99"/>
      <c r="L146" s="100"/>
      <c r="M146" s="154">
        <f t="shared" si="59"/>
        <v>0</v>
      </c>
      <c r="N146" s="101"/>
      <c r="O146" s="99"/>
      <c r="P146" s="100"/>
      <c r="Q146" s="154">
        <f t="shared" si="60"/>
        <v>0</v>
      </c>
      <c r="R146" s="101"/>
      <c r="S146" s="99"/>
      <c r="T146" s="100"/>
      <c r="U146" s="150">
        <f t="shared" si="61"/>
        <v>0</v>
      </c>
    </row>
    <row r="147" spans="1:21" x14ac:dyDescent="0.25">
      <c r="A147" s="400"/>
      <c r="B147" s="98"/>
      <c r="C147" s="99"/>
      <c r="D147" s="100"/>
      <c r="E147" s="154">
        <f t="shared" si="57"/>
        <v>0</v>
      </c>
      <c r="F147" s="101"/>
      <c r="G147" s="99"/>
      <c r="H147" s="100"/>
      <c r="I147" s="150">
        <f t="shared" si="58"/>
        <v>0</v>
      </c>
      <c r="J147" s="98"/>
      <c r="K147" s="99"/>
      <c r="L147" s="100"/>
      <c r="M147" s="154">
        <f t="shared" si="59"/>
        <v>0</v>
      </c>
      <c r="N147" s="101"/>
      <c r="O147" s="99"/>
      <c r="P147" s="100"/>
      <c r="Q147" s="154">
        <f t="shared" si="60"/>
        <v>0</v>
      </c>
      <c r="R147" s="101"/>
      <c r="S147" s="99"/>
      <c r="T147" s="100"/>
      <c r="U147" s="150">
        <f t="shared" si="61"/>
        <v>0</v>
      </c>
    </row>
    <row r="148" spans="1:21" x14ac:dyDescent="0.25">
      <c r="A148" s="400"/>
      <c r="B148" s="98"/>
      <c r="C148" s="99"/>
      <c r="D148" s="100"/>
      <c r="E148" s="154">
        <f t="shared" si="57"/>
        <v>0</v>
      </c>
      <c r="F148" s="101"/>
      <c r="G148" s="99"/>
      <c r="H148" s="100"/>
      <c r="I148" s="150">
        <f t="shared" si="58"/>
        <v>0</v>
      </c>
      <c r="J148" s="98"/>
      <c r="K148" s="99"/>
      <c r="L148" s="100"/>
      <c r="M148" s="154">
        <f t="shared" si="59"/>
        <v>0</v>
      </c>
      <c r="N148" s="101"/>
      <c r="O148" s="99"/>
      <c r="P148" s="100"/>
      <c r="Q148" s="154">
        <f t="shared" si="60"/>
        <v>0</v>
      </c>
      <c r="R148" s="101"/>
      <c r="S148" s="99"/>
      <c r="T148" s="100"/>
      <c r="U148" s="150">
        <f t="shared" si="61"/>
        <v>0</v>
      </c>
    </row>
    <row r="149" spans="1:21" x14ac:dyDescent="0.25">
      <c r="A149" s="400"/>
      <c r="B149" s="98"/>
      <c r="C149" s="99"/>
      <c r="D149" s="100"/>
      <c r="E149" s="154">
        <f t="shared" si="57"/>
        <v>0</v>
      </c>
      <c r="F149" s="101"/>
      <c r="G149" s="99"/>
      <c r="H149" s="100"/>
      <c r="I149" s="150">
        <f t="shared" si="58"/>
        <v>0</v>
      </c>
      <c r="J149" s="98"/>
      <c r="K149" s="99"/>
      <c r="L149" s="100"/>
      <c r="M149" s="154">
        <f t="shared" si="59"/>
        <v>0</v>
      </c>
      <c r="N149" s="101"/>
      <c r="O149" s="99"/>
      <c r="P149" s="100"/>
      <c r="Q149" s="154">
        <f t="shared" si="60"/>
        <v>0</v>
      </c>
      <c r="R149" s="101"/>
      <c r="S149" s="99"/>
      <c r="T149" s="100"/>
      <c r="U149" s="150">
        <f t="shared" si="61"/>
        <v>0</v>
      </c>
    </row>
    <row r="150" spans="1:21" ht="15.75" thickBot="1" x14ac:dyDescent="0.3">
      <c r="A150" s="401"/>
      <c r="B150" s="403" t="s">
        <v>1</v>
      </c>
      <c r="C150" s="398"/>
      <c r="D150" s="398"/>
      <c r="E150" s="155">
        <f>G7</f>
        <v>0</v>
      </c>
      <c r="F150" s="452" t="s">
        <v>1</v>
      </c>
      <c r="G150" s="453"/>
      <c r="H150" s="453"/>
      <c r="I150" s="207">
        <f>G7</f>
        <v>0</v>
      </c>
      <c r="J150" s="403" t="s">
        <v>1</v>
      </c>
      <c r="K150" s="398"/>
      <c r="L150" s="398"/>
      <c r="M150" s="155">
        <f>G7</f>
        <v>0</v>
      </c>
      <c r="N150" s="397" t="s">
        <v>1</v>
      </c>
      <c r="O150" s="398"/>
      <c r="P150" s="398"/>
      <c r="Q150" s="155">
        <f>G7</f>
        <v>0</v>
      </c>
      <c r="R150" s="397" t="s">
        <v>1</v>
      </c>
      <c r="S150" s="398"/>
      <c r="T150" s="398"/>
      <c r="U150" s="151">
        <f>G7</f>
        <v>0</v>
      </c>
    </row>
    <row r="151" spans="1:21" ht="15.75" thickBot="1" x14ac:dyDescent="0.3">
      <c r="A151" s="402"/>
      <c r="B151" s="425" t="s">
        <v>45</v>
      </c>
      <c r="C151" s="424"/>
      <c r="D151" s="424"/>
      <c r="E151" s="152">
        <f>IFERROR(AVERAGE(E132:E139)+SUM(E140:E150),0)</f>
        <v>0</v>
      </c>
      <c r="F151" s="454" t="s">
        <v>45</v>
      </c>
      <c r="G151" s="455"/>
      <c r="H151" s="455"/>
      <c r="I151" s="208">
        <f>IFERROR(AVERAGE(I132:I139)+SUM(I140:I150),0)</f>
        <v>0</v>
      </c>
      <c r="J151" s="423" t="s">
        <v>45</v>
      </c>
      <c r="K151" s="424"/>
      <c r="L151" s="424"/>
      <c r="M151" s="156">
        <f>IFERROR(AVERAGE(M132:M139)+SUM(M140:M150),0)</f>
        <v>0</v>
      </c>
      <c r="N151" s="423" t="s">
        <v>45</v>
      </c>
      <c r="O151" s="424"/>
      <c r="P151" s="424"/>
      <c r="Q151" s="156">
        <f>IFERROR(AVERAGE(Q132:Q139)+SUM(Q140:Q150),0)</f>
        <v>0</v>
      </c>
      <c r="R151" s="423" t="s">
        <v>45</v>
      </c>
      <c r="S151" s="424"/>
      <c r="T151" s="424"/>
      <c r="U151" s="152">
        <f>IFERROR(AVERAGE(U132:U139)+SUM(U140:U150),0)</f>
        <v>0</v>
      </c>
    </row>
  </sheetData>
  <sheetProtection algorithmName="SHA-512" hashValue="aUQYX/7aPFjrjru1g33zzRaC3Y0TU5EOcv2+8EyJghKub0YmdaCBjQdEXmP8KbJWAMfUew2B9Rf5v0zX/ToVWw==" saltValue="TpGECyWsHR0OF6Awm+wE0A==" spinCount="100000" sheet="1" objects="1" scenarios="1"/>
  <mergeCells count="139">
    <mergeCell ref="J151:L151"/>
    <mergeCell ref="N151:P151"/>
    <mergeCell ref="R151:T151"/>
    <mergeCell ref="A150:A151"/>
    <mergeCell ref="B150:D150"/>
    <mergeCell ref="F150:H150"/>
    <mergeCell ref="B151:D151"/>
    <mergeCell ref="F151:H151"/>
    <mergeCell ref="A140:A149"/>
    <mergeCell ref="J150:L150"/>
    <mergeCell ref="N150:P150"/>
    <mergeCell ref="R150:T150"/>
    <mergeCell ref="A132:A139"/>
    <mergeCell ref="A98:U101"/>
    <mergeCell ref="B129:U129"/>
    <mergeCell ref="A130:A131"/>
    <mergeCell ref="B130:E130"/>
    <mergeCell ref="F130:I130"/>
    <mergeCell ref="J130:M130"/>
    <mergeCell ref="N130:Q130"/>
    <mergeCell ref="R130:U130"/>
    <mergeCell ref="A125:U128"/>
    <mergeCell ref="J123:L123"/>
    <mergeCell ref="N123:P123"/>
    <mergeCell ref="R123:T123"/>
    <mergeCell ref="B124:D124"/>
    <mergeCell ref="F124:H124"/>
    <mergeCell ref="J124:L124"/>
    <mergeCell ref="N124:P124"/>
    <mergeCell ref="R124:T124"/>
    <mergeCell ref="A105:A112"/>
    <mergeCell ref="A113:A122"/>
    <mergeCell ref="A123:A124"/>
    <mergeCell ref="B123:D123"/>
    <mergeCell ref="F123:H123"/>
    <mergeCell ref="B102:U102"/>
    <mergeCell ref="A103:A104"/>
    <mergeCell ref="B103:E103"/>
    <mergeCell ref="F103:I103"/>
    <mergeCell ref="J103:M103"/>
    <mergeCell ref="N103:Q103"/>
    <mergeCell ref="R103:U103"/>
    <mergeCell ref="N96:P96"/>
    <mergeCell ref="R96:T96"/>
    <mergeCell ref="B97:D97"/>
    <mergeCell ref="F97:H97"/>
    <mergeCell ref="J97:L97"/>
    <mergeCell ref="N97:P97"/>
    <mergeCell ref="R97:T97"/>
    <mergeCell ref="J96:L96"/>
    <mergeCell ref="A82:A85"/>
    <mergeCell ref="A86:A95"/>
    <mergeCell ref="A96:A97"/>
    <mergeCell ref="B96:D96"/>
    <mergeCell ref="F96:H96"/>
    <mergeCell ref="B79:U79"/>
    <mergeCell ref="A80:A81"/>
    <mergeCell ref="B80:E80"/>
    <mergeCell ref="F80:I80"/>
    <mergeCell ref="J80:M80"/>
    <mergeCell ref="N80:Q80"/>
    <mergeCell ref="R80:U80"/>
    <mergeCell ref="N73:P73"/>
    <mergeCell ref="R73:T73"/>
    <mergeCell ref="B74:D74"/>
    <mergeCell ref="F74:H74"/>
    <mergeCell ref="J74:L74"/>
    <mergeCell ref="N74:P74"/>
    <mergeCell ref="R74:T74"/>
    <mergeCell ref="J73:L73"/>
    <mergeCell ref="A59:A62"/>
    <mergeCell ref="A63:A72"/>
    <mergeCell ref="A73:A74"/>
    <mergeCell ref="B73:D73"/>
    <mergeCell ref="F73:H73"/>
    <mergeCell ref="A1:U1"/>
    <mergeCell ref="B33:U33"/>
    <mergeCell ref="A34:A35"/>
    <mergeCell ref="B34:E34"/>
    <mergeCell ref="F34:I34"/>
    <mergeCell ref="J34:M34"/>
    <mergeCell ref="N34:Q34"/>
    <mergeCell ref="R34:U34"/>
    <mergeCell ref="G3:H3"/>
    <mergeCell ref="G4:H4"/>
    <mergeCell ref="G5:H5"/>
    <mergeCell ref="G6:H6"/>
    <mergeCell ref="G7:H7"/>
    <mergeCell ref="F2:H2"/>
    <mergeCell ref="B10:U10"/>
    <mergeCell ref="A11:A12"/>
    <mergeCell ref="A27:A28"/>
    <mergeCell ref="J28:L28"/>
    <mergeCell ref="B28:D28"/>
    <mergeCell ref="B11:E11"/>
    <mergeCell ref="A75:U78"/>
    <mergeCell ref="A52:U55"/>
    <mergeCell ref="A29:U32"/>
    <mergeCell ref="A2:A4"/>
    <mergeCell ref="B2:D4"/>
    <mergeCell ref="A5:A7"/>
    <mergeCell ref="B5:D7"/>
    <mergeCell ref="F27:H27"/>
    <mergeCell ref="F28:H28"/>
    <mergeCell ref="J11:M11"/>
    <mergeCell ref="J27:L27"/>
    <mergeCell ref="A13:A16"/>
    <mergeCell ref="A17:A26"/>
    <mergeCell ref="N27:P27"/>
    <mergeCell ref="N28:P28"/>
    <mergeCell ref="R11:U11"/>
    <mergeCell ref="R27:T27"/>
    <mergeCell ref="R28:T28"/>
    <mergeCell ref="B27:D27"/>
    <mergeCell ref="B51:D51"/>
    <mergeCell ref="F51:H51"/>
    <mergeCell ref="J51:L51"/>
    <mergeCell ref="N51:P51"/>
    <mergeCell ref="R51:T51"/>
    <mergeCell ref="B56:U56"/>
    <mergeCell ref="A57:A58"/>
    <mergeCell ref="B57:E57"/>
    <mergeCell ref="A8:U9"/>
    <mergeCell ref="E2:E7"/>
    <mergeCell ref="I2:U7"/>
    <mergeCell ref="N11:Q11"/>
    <mergeCell ref="F11:I11"/>
    <mergeCell ref="J50:L50"/>
    <mergeCell ref="A36:A39"/>
    <mergeCell ref="A40:A49"/>
    <mergeCell ref="A50:A51"/>
    <mergeCell ref="B50:D50"/>
    <mergeCell ref="F50:H50"/>
    <mergeCell ref="F57:I57"/>
    <mergeCell ref="J57:M57"/>
    <mergeCell ref="N57:Q57"/>
    <mergeCell ref="R57:U57"/>
    <mergeCell ref="N50:P50"/>
    <mergeCell ref="R50:T50"/>
  </mergeCells>
  <conditionalFormatting sqref="E13:E28 I13:I28 M13:M28 Q13:Q28 U13:U28">
    <cfRule type="cellIs" dxfId="106" priority="15" operator="equal">
      <formula>FALSE</formula>
    </cfRule>
    <cfRule type="cellIs" dxfId="105" priority="16" operator="equal">
      <formula>0</formula>
    </cfRule>
  </conditionalFormatting>
  <conditionalFormatting sqref="E36:E51 I36:I51 M36:M51 Q36:Q51 U36:U51">
    <cfRule type="cellIs" dxfId="104" priority="13" operator="equal">
      <formula>FALSE</formula>
    </cfRule>
    <cfRule type="cellIs" dxfId="103" priority="14" operator="equal">
      <formula>0</formula>
    </cfRule>
  </conditionalFormatting>
  <conditionalFormatting sqref="E59:E74 I59:I74 M59:M74 Q59:Q74 U59:U74">
    <cfRule type="cellIs" dxfId="102" priority="11" operator="equal">
      <formula>FALSE</formula>
    </cfRule>
    <cfRule type="cellIs" dxfId="101" priority="12" operator="equal">
      <formula>0</formula>
    </cfRule>
  </conditionalFormatting>
  <conditionalFormatting sqref="E82:E97 I82:I97 M82:M97 Q82:Q97 U82:U97">
    <cfRule type="cellIs" dxfId="100" priority="9" operator="equal">
      <formula>FALSE</formula>
    </cfRule>
    <cfRule type="cellIs" dxfId="99" priority="10" operator="equal">
      <formula>0</formula>
    </cfRule>
  </conditionalFormatting>
  <conditionalFormatting sqref="U105:U124 Q105:Q124 M105:M124 I105:I124 E105:E124">
    <cfRule type="cellIs" dxfId="98" priority="7" operator="equal">
      <formula>FALSE</formula>
    </cfRule>
    <cfRule type="cellIs" dxfId="97" priority="8" operator="equal">
      <formula>0</formula>
    </cfRule>
  </conditionalFormatting>
  <conditionalFormatting sqref="U132:U151 Q132:Q151 M132:M151 I132:I151 E132:E151">
    <cfRule type="cellIs" dxfId="96" priority="1" operator="equal">
      <formula>FALSE</formula>
    </cfRule>
    <cfRule type="cellIs" dxfId="95" priority="2" operator="equal">
      <formula>0</formula>
    </cfRule>
  </conditionalFormatting>
  <printOptions horizontalCentered="1"/>
  <pageMargins left="0.25" right="0.25" top="0.25" bottom="0.25" header="0.3" footer="0.3"/>
  <pageSetup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83"/>
  <sheetViews>
    <sheetView topLeftCell="A3" zoomScale="33" zoomScaleNormal="70" workbookViewId="0">
      <selection activeCell="H37" sqref="A37:XFD37"/>
    </sheetView>
  </sheetViews>
  <sheetFormatPr defaultRowHeight="15" x14ac:dyDescent="0.25"/>
  <cols>
    <col min="1" max="1" width="60" customWidth="1"/>
    <col min="2" max="2" width="26.85546875" bestFit="1" customWidth="1"/>
    <col min="3" max="3" width="13.85546875" customWidth="1"/>
    <col min="4" max="4" width="23" bestFit="1" customWidth="1"/>
    <col min="5" max="6" width="9.140625" style="474"/>
    <col min="7" max="7" width="23.7109375" bestFit="1" customWidth="1"/>
    <col min="8" max="8" width="38.7109375" customWidth="1"/>
    <col min="9" max="10" width="12.85546875" customWidth="1"/>
    <col min="11" max="11" width="12.7109375" customWidth="1"/>
    <col min="12" max="12" width="38.7109375" customWidth="1"/>
    <col min="13" max="14" width="12.85546875" customWidth="1"/>
    <col min="15" max="15" width="12.7109375" customWidth="1"/>
    <col min="16" max="16" width="38.7109375" customWidth="1"/>
    <col min="17" max="18" width="12.85546875" customWidth="1"/>
    <col min="19" max="19" width="12.7109375" customWidth="1"/>
    <col min="20" max="20" width="38.7109375" customWidth="1"/>
    <col min="21" max="22" width="12.85546875" customWidth="1"/>
    <col min="23" max="23" width="12.7109375" customWidth="1"/>
    <col min="24" max="24" width="38.7109375" customWidth="1"/>
    <col min="25" max="26" width="12.85546875" customWidth="1"/>
    <col min="27" max="27" width="12.7109375" customWidth="1"/>
    <col min="28" max="28" width="38.7109375" style="353" customWidth="1"/>
    <col min="29" max="30" width="12.85546875" style="353" customWidth="1"/>
    <col min="31" max="31" width="12.7109375" style="353" customWidth="1"/>
    <col min="32" max="32" width="38.7109375" style="353" customWidth="1"/>
    <col min="33" max="34" width="12.85546875" style="353" customWidth="1"/>
    <col min="35" max="35" width="12.7109375" style="353" customWidth="1"/>
  </cols>
  <sheetData>
    <row r="1" spans="1:35" ht="52.5" customHeight="1" thickBot="1" x14ac:dyDescent="0.3">
      <c r="A1" s="513" t="s">
        <v>118</v>
      </c>
      <c r="B1" s="502"/>
      <c r="C1" s="502"/>
      <c r="D1" s="268"/>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row>
    <row r="2" spans="1:35" ht="145.5" customHeight="1" thickBot="1" x14ac:dyDescent="0.3">
      <c r="A2" s="501" t="s">
        <v>134</v>
      </c>
      <c r="B2" s="502"/>
      <c r="C2" s="502"/>
      <c r="D2" s="268"/>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row>
    <row r="3" spans="1:35" ht="15" customHeight="1" x14ac:dyDescent="0.25">
      <c r="A3" s="503" t="str">
        <f>IF(AND(D2="No",D1="No"),"Proceed to A la Carte Cost and Revenue Tab",IF(AND(D1="Yes",D2="Yes"),"Complete the Alternate Meal &amp; 
Non-Reimbursable Meal Sections Below",IF(AND(D2="Yes",D1="No"),"Complete the Non-Reimbursable Menu Section Below",IF(AND(D2="No",D1="Yes"),"Complete the Alternate Meal Section Below",IF(D2&amp;D1="","Answer above questions to determine how to proceed")))))</f>
        <v>Answer above questions to determine how to proceed</v>
      </c>
      <c r="B3" s="504"/>
      <c r="C3" s="504"/>
      <c r="D3" s="505"/>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row>
    <row r="4" spans="1:35" ht="15" customHeight="1" x14ac:dyDescent="0.25">
      <c r="A4" s="506"/>
      <c r="B4" s="507"/>
      <c r="C4" s="507"/>
      <c r="D4" s="508"/>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row>
    <row r="5" spans="1:35" ht="15" customHeight="1" x14ac:dyDescent="0.25">
      <c r="A5" s="506"/>
      <c r="B5" s="507"/>
      <c r="C5" s="507"/>
      <c r="D5" s="508"/>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row>
    <row r="6" spans="1:35" ht="31.5" customHeight="1" thickBot="1" x14ac:dyDescent="0.3">
      <c r="A6" s="509"/>
      <c r="B6" s="510"/>
      <c r="C6" s="510"/>
      <c r="D6" s="511"/>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row>
    <row r="7" spans="1:35" ht="31.5" customHeight="1" x14ac:dyDescent="0.25">
      <c r="A7" s="512"/>
      <c r="B7" s="512"/>
      <c r="C7" s="512"/>
      <c r="D7" s="51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row>
    <row r="8" spans="1:35" ht="15.75" thickBot="1" x14ac:dyDescent="0.3">
      <c r="A8" s="512"/>
      <c r="B8" s="512"/>
      <c r="C8" s="512"/>
      <c r="D8" s="51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row>
    <row r="9" spans="1:35" ht="32.25" thickBot="1" x14ac:dyDescent="0.55000000000000004">
      <c r="A9" s="484" t="s">
        <v>122</v>
      </c>
      <c r="B9" s="485"/>
      <c r="C9" s="485"/>
      <c r="D9" s="486"/>
      <c r="G9" s="426" t="s">
        <v>123</v>
      </c>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8"/>
    </row>
    <row r="10" spans="1:35" ht="15.75" thickBot="1" x14ac:dyDescent="0.3">
      <c r="A10" s="487"/>
      <c r="B10" s="488"/>
      <c r="C10" s="488"/>
      <c r="D10" s="489"/>
      <c r="G10" s="536"/>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8"/>
    </row>
    <row r="11" spans="1:35" ht="99.75" customHeight="1" thickBot="1" x14ac:dyDescent="0.3">
      <c r="A11" s="21" t="s">
        <v>38</v>
      </c>
      <c r="B11" s="22" t="s">
        <v>40</v>
      </c>
      <c r="C11" s="22" t="s">
        <v>39</v>
      </c>
      <c r="D11" s="149" t="s">
        <v>41</v>
      </c>
      <c r="G11" s="379" t="s">
        <v>17</v>
      </c>
      <c r="H11" s="534"/>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8"/>
    </row>
    <row r="12" spans="1:35" ht="15.75" thickBot="1" x14ac:dyDescent="0.3">
      <c r="A12" s="101"/>
      <c r="B12" s="99"/>
      <c r="C12" s="100"/>
      <c r="D12" s="150">
        <f t="shared" ref="D12:D17" si="0">IF(B12&gt;=0.01,B12/C12,0)</f>
        <v>0</v>
      </c>
      <c r="G12" s="389"/>
      <c r="H12" s="391" t="s">
        <v>16</v>
      </c>
      <c r="I12" s="391"/>
      <c r="J12" s="391"/>
      <c r="K12" s="392"/>
      <c r="L12" s="396" t="s">
        <v>3</v>
      </c>
      <c r="M12" s="391"/>
      <c r="N12" s="391"/>
      <c r="O12" s="392"/>
      <c r="P12" s="396" t="s">
        <v>6</v>
      </c>
      <c r="Q12" s="391"/>
      <c r="R12" s="391"/>
      <c r="S12" s="392"/>
      <c r="T12" s="396" t="s">
        <v>7</v>
      </c>
      <c r="U12" s="391"/>
      <c r="V12" s="391"/>
      <c r="W12" s="392"/>
      <c r="X12" s="396" t="s">
        <v>4</v>
      </c>
      <c r="Y12" s="391"/>
      <c r="Z12" s="391"/>
      <c r="AA12" s="392"/>
      <c r="AB12" s="396" t="s">
        <v>149</v>
      </c>
      <c r="AC12" s="391"/>
      <c r="AD12" s="391"/>
      <c r="AE12" s="392"/>
      <c r="AF12" s="396" t="s">
        <v>150</v>
      </c>
      <c r="AG12" s="391"/>
      <c r="AH12" s="391"/>
      <c r="AI12" s="392"/>
    </row>
    <row r="13" spans="1:35" ht="90.75" customHeight="1" x14ac:dyDescent="0.25">
      <c r="A13" s="101"/>
      <c r="B13" s="99"/>
      <c r="C13" s="100"/>
      <c r="D13" s="150">
        <f t="shared" si="0"/>
        <v>0</v>
      </c>
      <c r="G13" s="390"/>
      <c r="H13" s="58" t="s">
        <v>38</v>
      </c>
      <c r="I13" s="22" t="s">
        <v>40</v>
      </c>
      <c r="J13" s="22" t="s">
        <v>39</v>
      </c>
      <c r="K13" s="149" t="s">
        <v>41</v>
      </c>
      <c r="L13" s="21" t="s">
        <v>38</v>
      </c>
      <c r="M13" s="22" t="s">
        <v>40</v>
      </c>
      <c r="N13" s="22" t="s">
        <v>42</v>
      </c>
      <c r="O13" s="153" t="s">
        <v>41</v>
      </c>
      <c r="P13" s="21" t="s">
        <v>38</v>
      </c>
      <c r="Q13" s="22" t="s">
        <v>40</v>
      </c>
      <c r="R13" s="22" t="s">
        <v>42</v>
      </c>
      <c r="S13" s="153" t="s">
        <v>41</v>
      </c>
      <c r="T13" s="21" t="s">
        <v>38</v>
      </c>
      <c r="U13" s="22" t="s">
        <v>40</v>
      </c>
      <c r="V13" s="22" t="s">
        <v>39</v>
      </c>
      <c r="W13" s="153" t="s">
        <v>41</v>
      </c>
      <c r="X13" s="21" t="s">
        <v>38</v>
      </c>
      <c r="Y13" s="22" t="s">
        <v>40</v>
      </c>
      <c r="Z13" s="22" t="s">
        <v>39</v>
      </c>
      <c r="AA13" s="149" t="s">
        <v>41</v>
      </c>
      <c r="AB13" s="21" t="s">
        <v>38</v>
      </c>
      <c r="AC13" s="22" t="s">
        <v>40</v>
      </c>
      <c r="AD13" s="22" t="s">
        <v>39</v>
      </c>
      <c r="AE13" s="153" t="s">
        <v>41</v>
      </c>
      <c r="AF13" s="21" t="s">
        <v>38</v>
      </c>
      <c r="AG13" s="22" t="s">
        <v>40</v>
      </c>
      <c r="AH13" s="22" t="s">
        <v>39</v>
      </c>
      <c r="AI13" s="149" t="s">
        <v>41</v>
      </c>
    </row>
    <row r="14" spans="1:35" ht="15" customHeight="1" x14ac:dyDescent="0.25">
      <c r="A14" s="101"/>
      <c r="B14" s="99"/>
      <c r="C14" s="100"/>
      <c r="D14" s="150">
        <f t="shared" si="0"/>
        <v>0</v>
      </c>
      <c r="G14" s="399" t="s">
        <v>43</v>
      </c>
      <c r="H14" s="94"/>
      <c r="I14" s="95"/>
      <c r="J14" s="96"/>
      <c r="K14" s="150" t="b">
        <f>IF(I14&gt;=0.01,I14/J14)</f>
        <v>0</v>
      </c>
      <c r="L14" s="97"/>
      <c r="M14" s="95"/>
      <c r="N14" s="96"/>
      <c r="O14" s="154" t="b">
        <f>IF(M14&gt;=0.01,M14/N14)</f>
        <v>0</v>
      </c>
      <c r="P14" s="97"/>
      <c r="Q14" s="95"/>
      <c r="R14" s="96"/>
      <c r="S14" s="154" t="b">
        <f>IF(Q14&gt;=0.01,Q14/R14)</f>
        <v>0</v>
      </c>
      <c r="T14" s="97"/>
      <c r="U14" s="95"/>
      <c r="V14" s="96"/>
      <c r="W14" s="154" t="b">
        <f>IF(U14&gt;=0.01,U14/V14)</f>
        <v>0</v>
      </c>
      <c r="X14" s="97"/>
      <c r="Y14" s="95"/>
      <c r="Z14" s="96"/>
      <c r="AA14" s="150" t="b">
        <f>IF(Y14&gt;=0.01,Y14/Z14)</f>
        <v>0</v>
      </c>
      <c r="AB14" s="97"/>
      <c r="AC14" s="95"/>
      <c r="AD14" s="96"/>
      <c r="AE14" s="154" t="b">
        <f>IF(AC14&gt;=0.01,AC14/AD14)</f>
        <v>0</v>
      </c>
      <c r="AF14" s="97"/>
      <c r="AG14" s="95"/>
      <c r="AH14" s="96"/>
      <c r="AI14" s="150" t="b">
        <f>IF(AG14&gt;=0.01,AG14/AH14)</f>
        <v>0</v>
      </c>
    </row>
    <row r="15" spans="1:35" x14ac:dyDescent="0.25">
      <c r="A15" s="101"/>
      <c r="B15" s="99"/>
      <c r="C15" s="100"/>
      <c r="D15" s="150">
        <f t="shared" si="0"/>
        <v>0</v>
      </c>
      <c r="G15" s="399"/>
      <c r="H15" s="94"/>
      <c r="I15" s="95"/>
      <c r="J15" s="96"/>
      <c r="K15" s="150" t="b">
        <f>IF(I15&gt;=0.01,I15/J15)</f>
        <v>0</v>
      </c>
      <c r="L15" s="97"/>
      <c r="M15" s="95"/>
      <c r="N15" s="96"/>
      <c r="O15" s="154" t="b">
        <f>IF(M15&gt;=0.01,M15/N15)</f>
        <v>0</v>
      </c>
      <c r="P15" s="97"/>
      <c r="Q15" s="95"/>
      <c r="R15" s="96"/>
      <c r="S15" s="154" t="b">
        <f>IF(Q15&gt;=0.01,Q15/R15)</f>
        <v>0</v>
      </c>
      <c r="T15" s="97"/>
      <c r="U15" s="95"/>
      <c r="V15" s="96"/>
      <c r="W15" s="154" t="b">
        <f>IF(U15&gt;=0.01,U15/V15)</f>
        <v>0</v>
      </c>
      <c r="X15" s="97"/>
      <c r="Y15" s="95"/>
      <c r="Z15" s="96"/>
      <c r="AA15" s="150" t="b">
        <f>IF(Y15&gt;=0.01,Y15/Z15)</f>
        <v>0</v>
      </c>
      <c r="AB15" s="97"/>
      <c r="AC15" s="95"/>
      <c r="AD15" s="96"/>
      <c r="AE15" s="154" t="b">
        <f>IF(AC15&gt;=0.01,AC15/AD15)</f>
        <v>0</v>
      </c>
      <c r="AF15" s="97"/>
      <c r="AG15" s="95"/>
      <c r="AH15" s="96"/>
      <c r="AI15" s="150" t="b">
        <f>IF(AG15&gt;=0.01,AG15/AH15)</f>
        <v>0</v>
      </c>
    </row>
    <row r="16" spans="1:35" x14ac:dyDescent="0.25">
      <c r="A16" s="101"/>
      <c r="B16" s="99"/>
      <c r="C16" s="100"/>
      <c r="D16" s="150">
        <f t="shared" si="0"/>
        <v>0</v>
      </c>
      <c r="G16" s="399"/>
      <c r="H16" s="94"/>
      <c r="I16" s="95"/>
      <c r="J16" s="96"/>
      <c r="K16" s="150" t="b">
        <f>IF(I16&gt;=0.01,I16/J16)</f>
        <v>0</v>
      </c>
      <c r="L16" s="97"/>
      <c r="M16" s="95"/>
      <c r="N16" s="96"/>
      <c r="O16" s="154" t="b">
        <f t="shared" ref="O16:O17" si="1">IF(M16&gt;=0.01,M16/N16)</f>
        <v>0</v>
      </c>
      <c r="P16" s="97"/>
      <c r="Q16" s="95"/>
      <c r="R16" s="96"/>
      <c r="S16" s="154" t="b">
        <f t="shared" ref="S16:S17" si="2">IF(Q16&gt;=0.01,Q16/R16)</f>
        <v>0</v>
      </c>
      <c r="T16" s="97"/>
      <c r="U16" s="95"/>
      <c r="V16" s="96"/>
      <c r="W16" s="154" t="b">
        <f t="shared" ref="W16:W17" si="3">IF(U16&gt;=0.01,U16/V16)</f>
        <v>0</v>
      </c>
      <c r="X16" s="97"/>
      <c r="Y16" s="95"/>
      <c r="Z16" s="96"/>
      <c r="AA16" s="150" t="b">
        <f t="shared" ref="AA16:AA17" si="4">IF(Y16&gt;=0.01,Y16/Z16)</f>
        <v>0</v>
      </c>
      <c r="AB16" s="97"/>
      <c r="AC16" s="95"/>
      <c r="AD16" s="96"/>
      <c r="AE16" s="154" t="b">
        <f t="shared" ref="AE16:AE17" si="5">IF(AC16&gt;=0.01,AC16/AD16)</f>
        <v>0</v>
      </c>
      <c r="AF16" s="97"/>
      <c r="AG16" s="95"/>
      <c r="AH16" s="96"/>
      <c r="AI16" s="150" t="b">
        <f t="shared" ref="AI16:AI17" si="6">IF(AG16&gt;=0.01,AG16/AH16)</f>
        <v>0</v>
      </c>
    </row>
    <row r="17" spans="1:35" ht="15.75" thickBot="1" x14ac:dyDescent="0.3">
      <c r="A17" s="225"/>
      <c r="B17" s="226"/>
      <c r="C17" s="227"/>
      <c r="D17" s="207">
        <f t="shared" si="0"/>
        <v>0</v>
      </c>
      <c r="G17" s="399"/>
      <c r="H17" s="94"/>
      <c r="I17" s="95"/>
      <c r="J17" s="96"/>
      <c r="K17" s="150" t="b">
        <f>IF(I17&gt;=0.01,I17/J17)</f>
        <v>0</v>
      </c>
      <c r="L17" s="97"/>
      <c r="M17" s="95"/>
      <c r="N17" s="96"/>
      <c r="O17" s="154" t="b">
        <f t="shared" si="1"/>
        <v>0</v>
      </c>
      <c r="P17" s="97"/>
      <c r="Q17" s="95"/>
      <c r="R17" s="96"/>
      <c r="S17" s="154" t="b">
        <f t="shared" si="2"/>
        <v>0</v>
      </c>
      <c r="T17" s="97"/>
      <c r="U17" s="95"/>
      <c r="V17" s="96"/>
      <c r="W17" s="154" t="b">
        <f t="shared" si="3"/>
        <v>0</v>
      </c>
      <c r="X17" s="97"/>
      <c r="Y17" s="95"/>
      <c r="Z17" s="96"/>
      <c r="AA17" s="150" t="b">
        <f t="shared" si="4"/>
        <v>0</v>
      </c>
      <c r="AB17" s="97"/>
      <c r="AC17" s="95"/>
      <c r="AD17" s="96"/>
      <c r="AE17" s="154" t="b">
        <f t="shared" si="5"/>
        <v>0</v>
      </c>
      <c r="AF17" s="97"/>
      <c r="AG17" s="95"/>
      <c r="AH17" s="96"/>
      <c r="AI17" s="150" t="b">
        <f t="shared" si="6"/>
        <v>0</v>
      </c>
    </row>
    <row r="18" spans="1:35" ht="15.75" customHeight="1" thickBot="1" x14ac:dyDescent="0.3">
      <c r="A18" s="490" t="s">
        <v>45</v>
      </c>
      <c r="B18" s="491"/>
      <c r="C18" s="425"/>
      <c r="D18" s="152">
        <f>IFERROR(SUM(D12:D17),0)</f>
        <v>0</v>
      </c>
      <c r="G18" s="400" t="s">
        <v>44</v>
      </c>
      <c r="H18" s="98"/>
      <c r="I18" s="99"/>
      <c r="J18" s="100"/>
      <c r="K18" s="150">
        <f>IF(I18&gt;=0.01,I18/J18,0)</f>
        <v>0</v>
      </c>
      <c r="L18" s="101"/>
      <c r="M18" s="99"/>
      <c r="N18" s="100"/>
      <c r="O18" s="154">
        <f>IF(M18&gt;=0.01,M18/N18,0)</f>
        <v>0</v>
      </c>
      <c r="P18" s="101"/>
      <c r="Q18" s="99"/>
      <c r="R18" s="100"/>
      <c r="S18" s="154">
        <f>IF(Q18&gt;=0.01,Q18/R18,0)</f>
        <v>0</v>
      </c>
      <c r="T18" s="101"/>
      <c r="U18" s="99"/>
      <c r="V18" s="100"/>
      <c r="W18" s="154">
        <f>IF(U18&gt;=0.01,U18/V18,0)</f>
        <v>0</v>
      </c>
      <c r="X18" s="101"/>
      <c r="Y18" s="99"/>
      <c r="Z18" s="100"/>
      <c r="AA18" s="150">
        <f>IF(Y18&gt;=0.01,Y18/Z18,0)</f>
        <v>0</v>
      </c>
      <c r="AB18" s="101"/>
      <c r="AC18" s="99"/>
      <c r="AD18" s="100"/>
      <c r="AE18" s="154">
        <f>IF(AC18&gt;=0.01,AC18/AD18,0)</f>
        <v>0</v>
      </c>
      <c r="AF18" s="101"/>
      <c r="AG18" s="99"/>
      <c r="AH18" s="100"/>
      <c r="AI18" s="150">
        <f>IF(AG18&gt;=0.01,AG18/AH18,0)</f>
        <v>0</v>
      </c>
    </row>
    <row r="19" spans="1:35" x14ac:dyDescent="0.25">
      <c r="A19" s="492"/>
      <c r="B19" s="493"/>
      <c r="C19" s="493"/>
      <c r="D19" s="494"/>
      <c r="G19" s="400"/>
      <c r="H19" s="98"/>
      <c r="I19" s="99"/>
      <c r="J19" s="100"/>
      <c r="K19" s="150">
        <f t="shared" ref="K19:K27" si="7">IF(I19&gt;=0.01,I19/J19,0)</f>
        <v>0</v>
      </c>
      <c r="L19" s="101"/>
      <c r="M19" s="99"/>
      <c r="N19" s="100"/>
      <c r="O19" s="154">
        <f t="shared" ref="O19:O27" si="8">IF(M19&gt;=0.01,M19/N19,0)</f>
        <v>0</v>
      </c>
      <c r="P19" s="101"/>
      <c r="Q19" s="99"/>
      <c r="R19" s="100"/>
      <c r="S19" s="154">
        <f t="shared" ref="S19:S27" si="9">IF(Q19&gt;=0.01,Q19/R19,0)</f>
        <v>0</v>
      </c>
      <c r="T19" s="101"/>
      <c r="U19" s="99"/>
      <c r="V19" s="100"/>
      <c r="W19" s="154">
        <f t="shared" ref="W19:W27" si="10">IF(U19&gt;=0.01,U19/V19,0)</f>
        <v>0</v>
      </c>
      <c r="X19" s="101"/>
      <c r="Y19" s="99"/>
      <c r="Z19" s="100"/>
      <c r="AA19" s="150">
        <f t="shared" ref="AA19:AA27" si="11">IF(Y19&gt;=0.01,Y19/Z19,0)</f>
        <v>0</v>
      </c>
      <c r="AB19" s="101"/>
      <c r="AC19" s="99"/>
      <c r="AD19" s="100"/>
      <c r="AE19" s="154">
        <f t="shared" ref="AE19:AE27" si="12">IF(AC19&gt;=0.01,AC19/AD19,0)</f>
        <v>0</v>
      </c>
      <c r="AF19" s="101"/>
      <c r="AG19" s="99"/>
      <c r="AH19" s="100"/>
      <c r="AI19" s="150">
        <f t="shared" ref="AI19:AI27" si="13">IF(AG19&gt;=0.01,AG19/AH19,0)</f>
        <v>0</v>
      </c>
    </row>
    <row r="20" spans="1:35" ht="15.75" thickBot="1" x14ac:dyDescent="0.3">
      <c r="A20" s="495"/>
      <c r="B20" s="496"/>
      <c r="C20" s="496"/>
      <c r="D20" s="497"/>
      <c r="G20" s="400"/>
      <c r="H20" s="98"/>
      <c r="I20" s="99"/>
      <c r="J20" s="100"/>
      <c r="K20" s="150">
        <f t="shared" si="7"/>
        <v>0</v>
      </c>
      <c r="L20" s="101"/>
      <c r="M20" s="99"/>
      <c r="N20" s="100"/>
      <c r="O20" s="154">
        <f t="shared" si="8"/>
        <v>0</v>
      </c>
      <c r="P20" s="101"/>
      <c r="Q20" s="99"/>
      <c r="R20" s="100"/>
      <c r="S20" s="154">
        <f t="shared" si="9"/>
        <v>0</v>
      </c>
      <c r="T20" s="101"/>
      <c r="U20" s="99"/>
      <c r="V20" s="100"/>
      <c r="W20" s="154">
        <f t="shared" si="10"/>
        <v>0</v>
      </c>
      <c r="X20" s="101"/>
      <c r="Y20" s="99"/>
      <c r="Z20" s="100"/>
      <c r="AA20" s="150">
        <f t="shared" si="11"/>
        <v>0</v>
      </c>
      <c r="AB20" s="101"/>
      <c r="AC20" s="99"/>
      <c r="AD20" s="100"/>
      <c r="AE20" s="154">
        <f t="shared" si="12"/>
        <v>0</v>
      </c>
      <c r="AF20" s="101"/>
      <c r="AG20" s="99"/>
      <c r="AH20" s="100"/>
      <c r="AI20" s="150">
        <f t="shared" si="13"/>
        <v>0</v>
      </c>
    </row>
    <row r="21" spans="1:35" x14ac:dyDescent="0.25">
      <c r="A21" s="498" t="s">
        <v>119</v>
      </c>
      <c r="B21" s="475" t="s">
        <v>121</v>
      </c>
      <c r="C21" s="478" t="s">
        <v>120</v>
      </c>
      <c r="D21" s="479"/>
      <c r="G21" s="400"/>
      <c r="H21" s="98"/>
      <c r="I21" s="99"/>
      <c r="J21" s="100"/>
      <c r="K21" s="150">
        <f t="shared" si="7"/>
        <v>0</v>
      </c>
      <c r="L21" s="101"/>
      <c r="M21" s="99"/>
      <c r="N21" s="100"/>
      <c r="O21" s="154">
        <f t="shared" si="8"/>
        <v>0</v>
      </c>
      <c r="P21" s="101"/>
      <c r="Q21" s="99"/>
      <c r="R21" s="100"/>
      <c r="S21" s="154">
        <f t="shared" si="9"/>
        <v>0</v>
      </c>
      <c r="T21" s="101"/>
      <c r="U21" s="99"/>
      <c r="V21" s="100"/>
      <c r="W21" s="154">
        <f t="shared" si="10"/>
        <v>0</v>
      </c>
      <c r="X21" s="101"/>
      <c r="Y21" s="99"/>
      <c r="Z21" s="100"/>
      <c r="AA21" s="150">
        <f t="shared" si="11"/>
        <v>0</v>
      </c>
      <c r="AB21" s="101"/>
      <c r="AC21" s="99"/>
      <c r="AD21" s="100"/>
      <c r="AE21" s="154">
        <f t="shared" si="12"/>
        <v>0</v>
      </c>
      <c r="AF21" s="101"/>
      <c r="AG21" s="99"/>
      <c r="AH21" s="100"/>
      <c r="AI21" s="150">
        <f t="shared" si="13"/>
        <v>0</v>
      </c>
    </row>
    <row r="22" spans="1:35" x14ac:dyDescent="0.25">
      <c r="A22" s="499"/>
      <c r="B22" s="476"/>
      <c r="C22" s="480"/>
      <c r="D22" s="481"/>
      <c r="G22" s="400"/>
      <c r="H22" s="98"/>
      <c r="I22" s="99"/>
      <c r="J22" s="100"/>
      <c r="K22" s="150">
        <f t="shared" si="7"/>
        <v>0</v>
      </c>
      <c r="L22" s="101"/>
      <c r="M22" s="99"/>
      <c r="N22" s="100"/>
      <c r="O22" s="154">
        <f t="shared" si="8"/>
        <v>0</v>
      </c>
      <c r="P22" s="101"/>
      <c r="Q22" s="99"/>
      <c r="R22" s="100"/>
      <c r="S22" s="154">
        <f t="shared" si="9"/>
        <v>0</v>
      </c>
      <c r="T22" s="101"/>
      <c r="U22" s="99"/>
      <c r="V22" s="100"/>
      <c r="W22" s="154">
        <f t="shared" si="10"/>
        <v>0</v>
      </c>
      <c r="X22" s="101"/>
      <c r="Y22" s="99"/>
      <c r="Z22" s="100"/>
      <c r="AA22" s="150">
        <f t="shared" si="11"/>
        <v>0</v>
      </c>
      <c r="AB22" s="101"/>
      <c r="AC22" s="99"/>
      <c r="AD22" s="100"/>
      <c r="AE22" s="154">
        <f t="shared" si="12"/>
        <v>0</v>
      </c>
      <c r="AF22" s="101"/>
      <c r="AG22" s="99"/>
      <c r="AH22" s="100"/>
      <c r="AI22" s="150">
        <f t="shared" si="13"/>
        <v>0</v>
      </c>
    </row>
    <row r="23" spans="1:35" ht="15" customHeight="1" x14ac:dyDescent="0.25">
      <c r="A23" s="499"/>
      <c r="B23" s="476"/>
      <c r="C23" s="480"/>
      <c r="D23" s="481"/>
      <c r="G23" s="400"/>
      <c r="H23" s="98"/>
      <c r="I23" s="99"/>
      <c r="J23" s="100"/>
      <c r="K23" s="150">
        <f t="shared" si="7"/>
        <v>0</v>
      </c>
      <c r="L23" s="101"/>
      <c r="M23" s="99"/>
      <c r="N23" s="100"/>
      <c r="O23" s="154">
        <f t="shared" si="8"/>
        <v>0</v>
      </c>
      <c r="P23" s="101"/>
      <c r="Q23" s="99"/>
      <c r="R23" s="100"/>
      <c r="S23" s="154">
        <f t="shared" si="9"/>
        <v>0</v>
      </c>
      <c r="T23" s="101"/>
      <c r="U23" s="99"/>
      <c r="V23" s="100"/>
      <c r="W23" s="154">
        <f t="shared" si="10"/>
        <v>0</v>
      </c>
      <c r="X23" s="101"/>
      <c r="Y23" s="99"/>
      <c r="Z23" s="100"/>
      <c r="AA23" s="150">
        <f t="shared" si="11"/>
        <v>0</v>
      </c>
      <c r="AB23" s="101"/>
      <c r="AC23" s="99"/>
      <c r="AD23" s="100"/>
      <c r="AE23" s="154">
        <f t="shared" si="12"/>
        <v>0</v>
      </c>
      <c r="AF23" s="101"/>
      <c r="AG23" s="99"/>
      <c r="AH23" s="100"/>
      <c r="AI23" s="150">
        <f t="shared" si="13"/>
        <v>0</v>
      </c>
    </row>
    <row r="24" spans="1:35" ht="15" customHeight="1" x14ac:dyDescent="0.25">
      <c r="A24" s="499"/>
      <c r="B24" s="476"/>
      <c r="C24" s="480"/>
      <c r="D24" s="481"/>
      <c r="G24" s="400"/>
      <c r="H24" s="98"/>
      <c r="I24" s="99"/>
      <c r="J24" s="100"/>
      <c r="K24" s="150">
        <f t="shared" si="7"/>
        <v>0</v>
      </c>
      <c r="L24" s="101"/>
      <c r="M24" s="99"/>
      <c r="N24" s="100"/>
      <c r="O24" s="154">
        <f t="shared" si="8"/>
        <v>0</v>
      </c>
      <c r="P24" s="101"/>
      <c r="Q24" s="99"/>
      <c r="R24" s="100"/>
      <c r="S24" s="154">
        <f t="shared" si="9"/>
        <v>0</v>
      </c>
      <c r="T24" s="101"/>
      <c r="U24" s="99"/>
      <c r="V24" s="100"/>
      <c r="W24" s="154">
        <f t="shared" si="10"/>
        <v>0</v>
      </c>
      <c r="X24" s="101"/>
      <c r="Y24" s="99"/>
      <c r="Z24" s="100"/>
      <c r="AA24" s="150">
        <f t="shared" si="11"/>
        <v>0</v>
      </c>
      <c r="AB24" s="101"/>
      <c r="AC24" s="99"/>
      <c r="AD24" s="100"/>
      <c r="AE24" s="154">
        <f t="shared" si="12"/>
        <v>0</v>
      </c>
      <c r="AF24" s="101"/>
      <c r="AG24" s="99"/>
      <c r="AH24" s="100"/>
      <c r="AI24" s="150">
        <f t="shared" si="13"/>
        <v>0</v>
      </c>
    </row>
    <row r="25" spans="1:35" x14ac:dyDescent="0.25">
      <c r="A25" s="499"/>
      <c r="B25" s="476"/>
      <c r="C25" s="480"/>
      <c r="D25" s="481"/>
      <c r="G25" s="400"/>
      <c r="H25" s="98"/>
      <c r="I25" s="99"/>
      <c r="J25" s="100"/>
      <c r="K25" s="150">
        <f t="shared" si="7"/>
        <v>0</v>
      </c>
      <c r="L25" s="101"/>
      <c r="M25" s="99"/>
      <c r="N25" s="100"/>
      <c r="O25" s="154">
        <f t="shared" si="8"/>
        <v>0</v>
      </c>
      <c r="P25" s="101"/>
      <c r="Q25" s="99"/>
      <c r="R25" s="100"/>
      <c r="S25" s="154">
        <f t="shared" si="9"/>
        <v>0</v>
      </c>
      <c r="T25" s="101"/>
      <c r="U25" s="99"/>
      <c r="V25" s="100"/>
      <c r="W25" s="154">
        <f t="shared" si="10"/>
        <v>0</v>
      </c>
      <c r="X25" s="101"/>
      <c r="Y25" s="99"/>
      <c r="Z25" s="100"/>
      <c r="AA25" s="150">
        <f t="shared" si="11"/>
        <v>0</v>
      </c>
      <c r="AB25" s="101"/>
      <c r="AC25" s="99"/>
      <c r="AD25" s="100"/>
      <c r="AE25" s="154">
        <f t="shared" si="12"/>
        <v>0</v>
      </c>
      <c r="AF25" s="101"/>
      <c r="AG25" s="99"/>
      <c r="AH25" s="100"/>
      <c r="AI25" s="150">
        <f t="shared" si="13"/>
        <v>0</v>
      </c>
    </row>
    <row r="26" spans="1:35" ht="15.75" thickBot="1" x14ac:dyDescent="0.3">
      <c r="A26" s="500"/>
      <c r="B26" s="477"/>
      <c r="C26" s="482"/>
      <c r="D26" s="483"/>
      <c r="G26" s="400"/>
      <c r="H26" s="98"/>
      <c r="I26" s="99"/>
      <c r="J26" s="100"/>
      <c r="K26" s="150">
        <f t="shared" si="7"/>
        <v>0</v>
      </c>
      <c r="L26" s="101"/>
      <c r="M26" s="99"/>
      <c r="N26" s="100"/>
      <c r="O26" s="154">
        <f t="shared" si="8"/>
        <v>0</v>
      </c>
      <c r="P26" s="101"/>
      <c r="Q26" s="99"/>
      <c r="R26" s="100"/>
      <c r="S26" s="154">
        <f t="shared" si="9"/>
        <v>0</v>
      </c>
      <c r="T26" s="101"/>
      <c r="U26" s="99"/>
      <c r="V26" s="100"/>
      <c r="W26" s="154">
        <f t="shared" si="10"/>
        <v>0</v>
      </c>
      <c r="X26" s="101"/>
      <c r="Y26" s="99"/>
      <c r="Z26" s="100"/>
      <c r="AA26" s="150">
        <f t="shared" si="11"/>
        <v>0</v>
      </c>
      <c r="AB26" s="101"/>
      <c r="AC26" s="99"/>
      <c r="AD26" s="100"/>
      <c r="AE26" s="154">
        <f t="shared" si="12"/>
        <v>0</v>
      </c>
      <c r="AF26" s="101"/>
      <c r="AG26" s="99"/>
      <c r="AH26" s="100"/>
      <c r="AI26" s="150">
        <f t="shared" si="13"/>
        <v>0</v>
      </c>
    </row>
    <row r="27" spans="1:35" ht="15.75" thickBot="1" x14ac:dyDescent="0.3">
      <c r="A27" s="267"/>
      <c r="B27" s="267"/>
      <c r="C27" s="460"/>
      <c r="D27" s="461"/>
      <c r="G27" s="516"/>
      <c r="H27" s="371"/>
      <c r="I27" s="348"/>
      <c r="J27" s="349"/>
      <c r="K27" s="151">
        <f t="shared" si="7"/>
        <v>0</v>
      </c>
      <c r="L27" s="101"/>
      <c r="M27" s="99"/>
      <c r="N27" s="100"/>
      <c r="O27" s="154">
        <f t="shared" si="8"/>
        <v>0</v>
      </c>
      <c r="P27" s="101"/>
      <c r="Q27" s="99"/>
      <c r="R27" s="100"/>
      <c r="S27" s="154">
        <f t="shared" si="9"/>
        <v>0</v>
      </c>
      <c r="T27" s="101"/>
      <c r="U27" s="99"/>
      <c r="V27" s="100"/>
      <c r="W27" s="154">
        <f t="shared" si="10"/>
        <v>0</v>
      </c>
      <c r="X27" s="101"/>
      <c r="Y27" s="99"/>
      <c r="Z27" s="100"/>
      <c r="AA27" s="150">
        <f t="shared" si="11"/>
        <v>0</v>
      </c>
      <c r="AB27" s="101"/>
      <c r="AC27" s="99"/>
      <c r="AD27" s="100"/>
      <c r="AE27" s="154">
        <f t="shared" si="12"/>
        <v>0</v>
      </c>
      <c r="AF27" s="101"/>
      <c r="AG27" s="99"/>
      <c r="AH27" s="100"/>
      <c r="AI27" s="150">
        <f t="shared" si="13"/>
        <v>0</v>
      </c>
    </row>
    <row r="28" spans="1:35" x14ac:dyDescent="0.25">
      <c r="A28" s="468"/>
      <c r="B28" s="469"/>
      <c r="C28" s="469"/>
      <c r="D28" s="470"/>
      <c r="G28" s="530"/>
      <c r="H28" s="514" t="s">
        <v>45</v>
      </c>
      <c r="I28" s="515"/>
      <c r="J28" s="515"/>
      <c r="K28" s="372">
        <f>IFERROR(AVERAGE(K14:K17)+SUM(K18:K27),0)</f>
        <v>0</v>
      </c>
      <c r="L28" s="514" t="s">
        <v>45</v>
      </c>
      <c r="M28" s="515"/>
      <c r="N28" s="515"/>
      <c r="O28" s="372">
        <f>IFERROR(AVERAGE(O14:O17)+SUM(O18:O27),0)</f>
        <v>0</v>
      </c>
      <c r="P28" s="514" t="s">
        <v>45</v>
      </c>
      <c r="Q28" s="515"/>
      <c r="R28" s="515"/>
      <c r="S28" s="372">
        <f>IFERROR(AVERAGE(S14:S17)+SUM(S18:S27),0)</f>
        <v>0</v>
      </c>
      <c r="T28" s="514" t="s">
        <v>45</v>
      </c>
      <c r="U28" s="515"/>
      <c r="V28" s="515"/>
      <c r="W28" s="372">
        <f>IFERROR(AVERAGE(W14:W17)+SUM(W18:W27),0)</f>
        <v>0</v>
      </c>
      <c r="X28" s="514" t="s">
        <v>45</v>
      </c>
      <c r="Y28" s="515"/>
      <c r="Z28" s="515"/>
      <c r="AA28" s="372">
        <f>IFERROR(AVERAGE(AA14:AA17)+SUM(AA18:AA27),0)</f>
        <v>0</v>
      </c>
      <c r="AB28" s="514" t="s">
        <v>45</v>
      </c>
      <c r="AC28" s="515"/>
      <c r="AD28" s="515"/>
      <c r="AE28" s="372">
        <f>IFERROR(AVERAGE(AE14:AE17)+SUM(AE18:AE27),0)</f>
        <v>0</v>
      </c>
      <c r="AF28" s="514" t="s">
        <v>45</v>
      </c>
      <c r="AG28" s="515"/>
      <c r="AH28" s="515"/>
      <c r="AI28" s="372">
        <f>IFERROR(AVERAGE(AI14:AI17)+SUM(AI18:AI27),0)</f>
        <v>0</v>
      </c>
    </row>
    <row r="29" spans="1:35" ht="15.75" thickBot="1" x14ac:dyDescent="0.3">
      <c r="A29" s="471"/>
      <c r="B29" s="472"/>
      <c r="C29" s="472"/>
      <c r="D29" s="473"/>
      <c r="G29" s="531"/>
      <c r="H29" s="456" t="s">
        <v>145</v>
      </c>
      <c r="I29" s="457"/>
      <c r="J29" s="457"/>
      <c r="K29" s="373"/>
      <c r="L29" s="456" t="s">
        <v>145</v>
      </c>
      <c r="M29" s="457"/>
      <c r="N29" s="457"/>
      <c r="O29" s="376"/>
      <c r="P29" s="456" t="s">
        <v>145</v>
      </c>
      <c r="Q29" s="457"/>
      <c r="R29" s="457"/>
      <c r="S29" s="376"/>
      <c r="T29" s="456" t="s">
        <v>145</v>
      </c>
      <c r="U29" s="457"/>
      <c r="V29" s="457"/>
      <c r="W29" s="376"/>
      <c r="X29" s="456" t="s">
        <v>145</v>
      </c>
      <c r="Y29" s="457"/>
      <c r="Z29" s="457"/>
      <c r="AA29" s="376"/>
      <c r="AB29" s="456" t="s">
        <v>145</v>
      </c>
      <c r="AC29" s="457"/>
      <c r="AD29" s="457"/>
      <c r="AE29" s="380"/>
      <c r="AF29" s="456" t="s">
        <v>145</v>
      </c>
      <c r="AG29" s="457"/>
      <c r="AH29" s="457"/>
      <c r="AI29" s="380"/>
    </row>
    <row r="30" spans="1:35" ht="15.75" thickBot="1" x14ac:dyDescent="0.3">
      <c r="A30" s="231" t="s">
        <v>116</v>
      </c>
      <c r="B30" s="462" t="s">
        <v>117</v>
      </c>
      <c r="C30" s="463"/>
      <c r="D30" s="464"/>
      <c r="G30" s="531"/>
      <c r="H30" s="456" t="s">
        <v>146</v>
      </c>
      <c r="I30" s="457"/>
      <c r="J30" s="457"/>
      <c r="K30" s="374"/>
      <c r="L30" s="456" t="s">
        <v>146</v>
      </c>
      <c r="M30" s="457"/>
      <c r="N30" s="457"/>
      <c r="O30" s="374"/>
      <c r="P30" s="456" t="s">
        <v>146</v>
      </c>
      <c r="Q30" s="457"/>
      <c r="R30" s="457"/>
      <c r="S30" s="374"/>
      <c r="T30" s="456" t="s">
        <v>146</v>
      </c>
      <c r="U30" s="457"/>
      <c r="V30" s="457"/>
      <c r="W30" s="374"/>
      <c r="X30" s="456" t="s">
        <v>146</v>
      </c>
      <c r="Y30" s="457"/>
      <c r="Z30" s="457"/>
      <c r="AA30" s="374"/>
      <c r="AB30" s="456" t="s">
        <v>146</v>
      </c>
      <c r="AC30" s="457"/>
      <c r="AD30" s="457"/>
      <c r="AE30" s="381"/>
      <c r="AF30" s="456" t="s">
        <v>146</v>
      </c>
      <c r="AG30" s="457"/>
      <c r="AH30" s="457"/>
      <c r="AI30" s="381"/>
    </row>
    <row r="31" spans="1:35" ht="15.75" thickBot="1" x14ac:dyDescent="0.3">
      <c r="A31" s="232">
        <f>A27*D18</f>
        <v>0</v>
      </c>
      <c r="B31" s="465">
        <f>A27*C27</f>
        <v>0</v>
      </c>
      <c r="C31" s="466"/>
      <c r="D31" s="467"/>
      <c r="G31" s="369"/>
      <c r="H31" s="456" t="s">
        <v>147</v>
      </c>
      <c r="I31" s="457"/>
      <c r="J31" s="457"/>
      <c r="K31" s="373"/>
      <c r="L31" s="456" t="s">
        <v>147</v>
      </c>
      <c r="M31" s="457"/>
      <c r="N31" s="457"/>
      <c r="O31" s="373"/>
      <c r="P31" s="456" t="s">
        <v>147</v>
      </c>
      <c r="Q31" s="457"/>
      <c r="R31" s="457"/>
      <c r="S31" s="373"/>
      <c r="T31" s="456" t="s">
        <v>147</v>
      </c>
      <c r="U31" s="457"/>
      <c r="V31" s="457"/>
      <c r="W31" s="373"/>
      <c r="X31" s="456" t="s">
        <v>147</v>
      </c>
      <c r="Y31" s="457"/>
      <c r="Z31" s="457"/>
      <c r="AA31" s="373"/>
      <c r="AB31" s="456" t="s">
        <v>147</v>
      </c>
      <c r="AC31" s="457"/>
      <c r="AD31" s="457"/>
      <c r="AE31" s="382"/>
      <c r="AF31" s="456" t="s">
        <v>147</v>
      </c>
      <c r="AG31" s="457"/>
      <c r="AH31" s="457"/>
      <c r="AI31" s="382"/>
    </row>
    <row r="32" spans="1:35" ht="15.75" thickBot="1" x14ac:dyDescent="0.3">
      <c r="A32" s="527"/>
      <c r="B32" s="527"/>
      <c r="C32" s="527"/>
      <c r="D32" s="527"/>
      <c r="G32" s="370"/>
      <c r="H32" s="458" t="s">
        <v>148</v>
      </c>
      <c r="I32" s="459"/>
      <c r="J32" s="459"/>
      <c r="K32" s="375"/>
      <c r="L32" s="458" t="s">
        <v>148</v>
      </c>
      <c r="M32" s="459"/>
      <c r="N32" s="459"/>
      <c r="O32" s="375"/>
      <c r="P32" s="458" t="s">
        <v>148</v>
      </c>
      <c r="Q32" s="459"/>
      <c r="R32" s="459"/>
      <c r="S32" s="375"/>
      <c r="T32" s="458" t="s">
        <v>148</v>
      </c>
      <c r="U32" s="459"/>
      <c r="V32" s="459"/>
      <c r="W32" s="375"/>
      <c r="X32" s="458" t="s">
        <v>148</v>
      </c>
      <c r="Y32" s="459"/>
      <c r="Z32" s="459"/>
      <c r="AA32" s="375"/>
      <c r="AB32" s="458" t="s">
        <v>148</v>
      </c>
      <c r="AC32" s="459"/>
      <c r="AD32" s="459"/>
      <c r="AE32" s="383"/>
      <c r="AF32" s="458" t="s">
        <v>148</v>
      </c>
      <c r="AG32" s="459"/>
      <c r="AH32" s="459"/>
      <c r="AI32" s="383"/>
    </row>
    <row r="33" spans="1:35" ht="60.75" customHeight="1" x14ac:dyDescent="0.25">
      <c r="A33" s="386"/>
      <c r="B33" s="386"/>
      <c r="C33" s="386"/>
      <c r="D33" s="386"/>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row>
    <row r="34" spans="1:35" ht="15.75" thickBot="1" x14ac:dyDescent="0.3">
      <c r="A34" s="386"/>
      <c r="B34" s="386"/>
      <c r="C34" s="386"/>
      <c r="D34" s="386"/>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row>
    <row r="35" spans="1:35" ht="101.25" customHeight="1" thickBot="1" x14ac:dyDescent="0.3">
      <c r="A35" s="386"/>
      <c r="B35" s="386"/>
      <c r="C35" s="386"/>
      <c r="D35" s="386"/>
      <c r="G35" s="109" t="s">
        <v>17</v>
      </c>
      <c r="H35" s="534"/>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8"/>
    </row>
    <row r="36" spans="1:35" ht="15.75" thickBot="1" x14ac:dyDescent="0.3">
      <c r="A36" s="386"/>
      <c r="B36" s="386"/>
      <c r="C36" s="386"/>
      <c r="D36" s="386"/>
      <c r="G36" s="389"/>
      <c r="H36" s="391" t="s">
        <v>16</v>
      </c>
      <c r="I36" s="391"/>
      <c r="J36" s="391"/>
      <c r="K36" s="392"/>
      <c r="L36" s="396" t="s">
        <v>3</v>
      </c>
      <c r="M36" s="391"/>
      <c r="N36" s="391"/>
      <c r="O36" s="392"/>
      <c r="P36" s="396" t="s">
        <v>6</v>
      </c>
      <c r="Q36" s="391"/>
      <c r="R36" s="391"/>
      <c r="S36" s="392"/>
      <c r="T36" s="396" t="s">
        <v>7</v>
      </c>
      <c r="U36" s="391"/>
      <c r="V36" s="391"/>
      <c r="W36" s="392"/>
      <c r="X36" s="396" t="s">
        <v>4</v>
      </c>
      <c r="Y36" s="391"/>
      <c r="Z36" s="391"/>
      <c r="AA36" s="392"/>
      <c r="AB36" s="396" t="s">
        <v>149</v>
      </c>
      <c r="AC36" s="391"/>
      <c r="AD36" s="391"/>
      <c r="AE36" s="392"/>
      <c r="AF36" s="396" t="s">
        <v>150</v>
      </c>
      <c r="AG36" s="391"/>
      <c r="AH36" s="391"/>
      <c r="AI36" s="392"/>
    </row>
    <row r="37" spans="1:35" ht="60" x14ac:dyDescent="0.25">
      <c r="A37" s="386"/>
      <c r="B37" s="386"/>
      <c r="C37" s="386"/>
      <c r="D37" s="386"/>
      <c r="G37" s="390"/>
      <c r="H37" s="58" t="s">
        <v>38</v>
      </c>
      <c r="I37" s="22" t="s">
        <v>40</v>
      </c>
      <c r="J37" s="22" t="s">
        <v>39</v>
      </c>
      <c r="K37" s="149" t="s">
        <v>41</v>
      </c>
      <c r="L37" s="21" t="s">
        <v>38</v>
      </c>
      <c r="M37" s="22" t="s">
        <v>40</v>
      </c>
      <c r="N37" s="22" t="s">
        <v>42</v>
      </c>
      <c r="O37" s="153" t="s">
        <v>41</v>
      </c>
      <c r="P37" s="21" t="s">
        <v>38</v>
      </c>
      <c r="Q37" s="22" t="s">
        <v>40</v>
      </c>
      <c r="R37" s="22" t="s">
        <v>42</v>
      </c>
      <c r="S37" s="153" t="s">
        <v>41</v>
      </c>
      <c r="T37" s="21" t="s">
        <v>38</v>
      </c>
      <c r="U37" s="22" t="s">
        <v>40</v>
      </c>
      <c r="V37" s="22" t="s">
        <v>39</v>
      </c>
      <c r="W37" s="153" t="s">
        <v>41</v>
      </c>
      <c r="X37" s="21" t="s">
        <v>38</v>
      </c>
      <c r="Y37" s="22" t="s">
        <v>40</v>
      </c>
      <c r="Z37" s="22" t="s">
        <v>39</v>
      </c>
      <c r="AA37" s="149" t="s">
        <v>41</v>
      </c>
      <c r="AB37" s="21" t="s">
        <v>38</v>
      </c>
      <c r="AC37" s="22" t="s">
        <v>40</v>
      </c>
      <c r="AD37" s="22" t="s">
        <v>39</v>
      </c>
      <c r="AE37" s="153" t="s">
        <v>41</v>
      </c>
      <c r="AF37" s="21" t="s">
        <v>38</v>
      </c>
      <c r="AG37" s="22" t="s">
        <v>40</v>
      </c>
      <c r="AH37" s="22" t="s">
        <v>39</v>
      </c>
      <c r="AI37" s="149" t="s">
        <v>41</v>
      </c>
    </row>
    <row r="38" spans="1:35" x14ac:dyDescent="0.25">
      <c r="A38" s="386"/>
      <c r="B38" s="386"/>
      <c r="C38" s="386"/>
      <c r="D38" s="386"/>
      <c r="G38" s="399" t="s">
        <v>43</v>
      </c>
      <c r="H38" s="94"/>
      <c r="I38" s="95"/>
      <c r="J38" s="96"/>
      <c r="K38" s="150" t="b">
        <f>IF(I38&gt;=0.01,I38/J38)</f>
        <v>0</v>
      </c>
      <c r="L38" s="97"/>
      <c r="M38" s="95"/>
      <c r="N38" s="96"/>
      <c r="O38" s="154" t="b">
        <f>IF(M38&gt;=0.01,M38/N38)</f>
        <v>0</v>
      </c>
      <c r="P38" s="97"/>
      <c r="Q38" s="95"/>
      <c r="R38" s="96"/>
      <c r="S38" s="154" t="b">
        <f>IF(Q38&gt;=0.01,Q38/R38)</f>
        <v>0</v>
      </c>
      <c r="T38" s="97"/>
      <c r="U38" s="95"/>
      <c r="V38" s="96"/>
      <c r="W38" s="154" t="b">
        <f>IF(U38&gt;=0.01,U38/V38)</f>
        <v>0</v>
      </c>
      <c r="X38" s="97"/>
      <c r="Y38" s="95"/>
      <c r="Z38" s="96"/>
      <c r="AA38" s="150" t="b">
        <f>IF(Y38&gt;=0.01,Y38/Z38)</f>
        <v>0</v>
      </c>
      <c r="AB38" s="97"/>
      <c r="AC38" s="95"/>
      <c r="AD38" s="96"/>
      <c r="AE38" s="154" t="b">
        <f>IF(AC38&gt;=0.01,AC38/AD38)</f>
        <v>0</v>
      </c>
      <c r="AF38" s="97"/>
      <c r="AG38" s="95"/>
      <c r="AH38" s="96"/>
      <c r="AI38" s="150" t="b">
        <f>IF(AG38&gt;=0.01,AG38/AH38)</f>
        <v>0</v>
      </c>
    </row>
    <row r="39" spans="1:35" x14ac:dyDescent="0.25">
      <c r="A39" s="386"/>
      <c r="B39" s="386"/>
      <c r="C39" s="386"/>
      <c r="D39" s="386"/>
      <c r="G39" s="399"/>
      <c r="H39" s="94"/>
      <c r="I39" s="95"/>
      <c r="J39" s="96"/>
      <c r="K39" s="150" t="b">
        <f>IF(I39&gt;=0.01,I39/J39)</f>
        <v>0</v>
      </c>
      <c r="L39" s="97"/>
      <c r="M39" s="95"/>
      <c r="N39" s="96"/>
      <c r="O39" s="154" t="b">
        <f>IF(M39&gt;=0.01,M39/N39)</f>
        <v>0</v>
      </c>
      <c r="P39" s="97"/>
      <c r="Q39" s="95"/>
      <c r="R39" s="96"/>
      <c r="S39" s="154" t="b">
        <f>IF(Q39&gt;=0.01,Q39/R39)</f>
        <v>0</v>
      </c>
      <c r="T39" s="97"/>
      <c r="U39" s="95"/>
      <c r="V39" s="96"/>
      <c r="W39" s="154" t="b">
        <f>IF(U39&gt;=0.01,U39/V39)</f>
        <v>0</v>
      </c>
      <c r="X39" s="97"/>
      <c r="Y39" s="95"/>
      <c r="Z39" s="96"/>
      <c r="AA39" s="150" t="b">
        <f>IF(Y39&gt;=0.01,Y39/Z39)</f>
        <v>0</v>
      </c>
      <c r="AB39" s="97"/>
      <c r="AC39" s="95"/>
      <c r="AD39" s="96"/>
      <c r="AE39" s="154" t="b">
        <f>IF(AC39&gt;=0.01,AC39/AD39)</f>
        <v>0</v>
      </c>
      <c r="AF39" s="97"/>
      <c r="AG39" s="95"/>
      <c r="AH39" s="96"/>
      <c r="AI39" s="150" t="b">
        <f>IF(AG39&gt;=0.01,AG39/AH39)</f>
        <v>0</v>
      </c>
    </row>
    <row r="40" spans="1:35" x14ac:dyDescent="0.25">
      <c r="A40" s="386"/>
      <c r="B40" s="386"/>
      <c r="C40" s="386"/>
      <c r="D40" s="386"/>
      <c r="G40" s="399"/>
      <c r="H40" s="94"/>
      <c r="I40" s="95"/>
      <c r="J40" s="96"/>
      <c r="K40" s="150" t="b">
        <f>IF(I40&gt;=0.01,I40/J40)</f>
        <v>0</v>
      </c>
      <c r="L40" s="97"/>
      <c r="M40" s="95"/>
      <c r="N40" s="96"/>
      <c r="O40" s="154" t="b">
        <f t="shared" ref="O40:O41" si="14">IF(M40&gt;=0.01,M40/N40)</f>
        <v>0</v>
      </c>
      <c r="P40" s="97"/>
      <c r="Q40" s="95"/>
      <c r="R40" s="96"/>
      <c r="S40" s="154" t="b">
        <f t="shared" ref="S40:S41" si="15">IF(Q40&gt;=0.01,Q40/R40)</f>
        <v>0</v>
      </c>
      <c r="T40" s="97"/>
      <c r="U40" s="95"/>
      <c r="V40" s="96"/>
      <c r="W40" s="154" t="b">
        <f t="shared" ref="W40:W41" si="16">IF(U40&gt;=0.01,U40/V40)</f>
        <v>0</v>
      </c>
      <c r="X40" s="97"/>
      <c r="Y40" s="95"/>
      <c r="Z40" s="96"/>
      <c r="AA40" s="150" t="b">
        <f t="shared" ref="AA40:AA41" si="17">IF(Y40&gt;=0.01,Y40/Z40)</f>
        <v>0</v>
      </c>
      <c r="AB40" s="97"/>
      <c r="AC40" s="95"/>
      <c r="AD40" s="96"/>
      <c r="AE40" s="154" t="b">
        <f t="shared" ref="AE40:AE41" si="18">IF(AC40&gt;=0.01,AC40/AD40)</f>
        <v>0</v>
      </c>
      <c r="AF40" s="97"/>
      <c r="AG40" s="95"/>
      <c r="AH40" s="96"/>
      <c r="AI40" s="150" t="b">
        <f t="shared" ref="AI40:AI41" si="19">IF(AG40&gt;=0.01,AG40/AH40)</f>
        <v>0</v>
      </c>
    </row>
    <row r="41" spans="1:35" x14ac:dyDescent="0.25">
      <c r="A41" s="386"/>
      <c r="B41" s="386"/>
      <c r="C41" s="386"/>
      <c r="D41" s="386"/>
      <c r="G41" s="399"/>
      <c r="H41" s="94"/>
      <c r="I41" s="95"/>
      <c r="J41" s="96"/>
      <c r="K41" s="150" t="b">
        <f>IF(I41&gt;=0.01,I41/J41)</f>
        <v>0</v>
      </c>
      <c r="L41" s="97"/>
      <c r="M41" s="95"/>
      <c r="N41" s="96"/>
      <c r="O41" s="154" t="b">
        <f t="shared" si="14"/>
        <v>0</v>
      </c>
      <c r="P41" s="97"/>
      <c r="Q41" s="95"/>
      <c r="R41" s="96"/>
      <c r="S41" s="154" t="b">
        <f t="shared" si="15"/>
        <v>0</v>
      </c>
      <c r="T41" s="97"/>
      <c r="U41" s="95"/>
      <c r="V41" s="96"/>
      <c r="W41" s="154" t="b">
        <f t="shared" si="16"/>
        <v>0</v>
      </c>
      <c r="X41" s="97"/>
      <c r="Y41" s="95"/>
      <c r="Z41" s="96"/>
      <c r="AA41" s="150" t="b">
        <f t="shared" si="17"/>
        <v>0</v>
      </c>
      <c r="AB41" s="97"/>
      <c r="AC41" s="95"/>
      <c r="AD41" s="96"/>
      <c r="AE41" s="154" t="b">
        <f t="shared" si="18"/>
        <v>0</v>
      </c>
      <c r="AF41" s="97"/>
      <c r="AG41" s="95"/>
      <c r="AH41" s="96"/>
      <c r="AI41" s="150" t="b">
        <f t="shared" si="19"/>
        <v>0</v>
      </c>
    </row>
    <row r="42" spans="1:35" x14ac:dyDescent="0.25">
      <c r="A42" s="386"/>
      <c r="B42" s="386"/>
      <c r="C42" s="386"/>
      <c r="D42" s="386"/>
      <c r="G42" s="400" t="s">
        <v>44</v>
      </c>
      <c r="H42" s="98"/>
      <c r="I42" s="99"/>
      <c r="J42" s="100"/>
      <c r="K42" s="150">
        <f>IF(I42&gt;=0.01,I42/J42,0)</f>
        <v>0</v>
      </c>
      <c r="L42" s="101"/>
      <c r="M42" s="99"/>
      <c r="N42" s="100"/>
      <c r="O42" s="154">
        <f>IF(M42&gt;=0.01,M42/N42,0)</f>
        <v>0</v>
      </c>
      <c r="P42" s="101"/>
      <c r="Q42" s="99"/>
      <c r="R42" s="100"/>
      <c r="S42" s="154">
        <f>IF(Q42&gt;=0.01,Q42/R42,0)</f>
        <v>0</v>
      </c>
      <c r="T42" s="101"/>
      <c r="U42" s="99"/>
      <c r="V42" s="100"/>
      <c r="W42" s="154">
        <f>IF(U42&gt;=0.01,U42/V42,0)</f>
        <v>0</v>
      </c>
      <c r="X42" s="101"/>
      <c r="Y42" s="99"/>
      <c r="Z42" s="100"/>
      <c r="AA42" s="150">
        <f>IF(Y42&gt;=0.01,Y42/Z42,0)</f>
        <v>0</v>
      </c>
      <c r="AB42" s="101"/>
      <c r="AC42" s="99"/>
      <c r="AD42" s="100"/>
      <c r="AE42" s="154">
        <f>IF(AC42&gt;=0.01,AC42/AD42,0)</f>
        <v>0</v>
      </c>
      <c r="AF42" s="101"/>
      <c r="AG42" s="99"/>
      <c r="AH42" s="100"/>
      <c r="AI42" s="150">
        <f>IF(AG42&gt;=0.01,AG42/AH42,0)</f>
        <v>0</v>
      </c>
    </row>
    <row r="43" spans="1:35" x14ac:dyDescent="0.25">
      <c r="A43" s="386"/>
      <c r="B43" s="386"/>
      <c r="C43" s="386"/>
      <c r="D43" s="386"/>
      <c r="G43" s="400"/>
      <c r="H43" s="98"/>
      <c r="I43" s="99"/>
      <c r="J43" s="100"/>
      <c r="K43" s="150">
        <f t="shared" ref="K43:K51" si="20">IF(I43&gt;=0.01,I43/J43,0)</f>
        <v>0</v>
      </c>
      <c r="L43" s="101"/>
      <c r="M43" s="99"/>
      <c r="N43" s="100"/>
      <c r="O43" s="154">
        <f t="shared" ref="O43:O51" si="21">IF(M43&gt;=0.01,M43/N43,0)</f>
        <v>0</v>
      </c>
      <c r="P43" s="101"/>
      <c r="Q43" s="99"/>
      <c r="R43" s="100"/>
      <c r="S43" s="154">
        <f t="shared" ref="S43:S51" si="22">IF(Q43&gt;=0.01,Q43/R43,0)</f>
        <v>0</v>
      </c>
      <c r="T43" s="101"/>
      <c r="U43" s="99"/>
      <c r="V43" s="100"/>
      <c r="W43" s="154">
        <f t="shared" ref="W43:W51" si="23">IF(U43&gt;=0.01,U43/V43,0)</f>
        <v>0</v>
      </c>
      <c r="X43" s="101"/>
      <c r="Y43" s="99"/>
      <c r="Z43" s="100"/>
      <c r="AA43" s="150">
        <f t="shared" ref="AA43:AA51" si="24">IF(Y43&gt;=0.01,Y43/Z43,0)</f>
        <v>0</v>
      </c>
      <c r="AB43" s="101"/>
      <c r="AC43" s="99"/>
      <c r="AD43" s="100"/>
      <c r="AE43" s="154">
        <f t="shared" ref="AE43:AE51" si="25">IF(AC43&gt;=0.01,AC43/AD43,0)</f>
        <v>0</v>
      </c>
      <c r="AF43" s="101"/>
      <c r="AG43" s="99"/>
      <c r="AH43" s="100"/>
      <c r="AI43" s="150">
        <f t="shared" ref="AI43:AI51" si="26">IF(AG43&gt;=0.01,AG43/AH43,0)</f>
        <v>0</v>
      </c>
    </row>
    <row r="44" spans="1:35" x14ac:dyDescent="0.25">
      <c r="A44" s="386"/>
      <c r="B44" s="386"/>
      <c r="C44" s="386"/>
      <c r="D44" s="386"/>
      <c r="G44" s="400"/>
      <c r="H44" s="98"/>
      <c r="I44" s="99"/>
      <c r="J44" s="100"/>
      <c r="K44" s="150">
        <f t="shared" si="20"/>
        <v>0</v>
      </c>
      <c r="L44" s="101"/>
      <c r="M44" s="99"/>
      <c r="N44" s="100"/>
      <c r="O44" s="154">
        <f t="shared" si="21"/>
        <v>0</v>
      </c>
      <c r="P44" s="101"/>
      <c r="Q44" s="99"/>
      <c r="R44" s="100"/>
      <c r="S44" s="154">
        <f t="shared" si="22"/>
        <v>0</v>
      </c>
      <c r="T44" s="101"/>
      <c r="U44" s="99"/>
      <c r="V44" s="100"/>
      <c r="W44" s="154">
        <f t="shared" si="23"/>
        <v>0</v>
      </c>
      <c r="X44" s="101"/>
      <c r="Y44" s="99"/>
      <c r="Z44" s="100"/>
      <c r="AA44" s="150">
        <f t="shared" si="24"/>
        <v>0</v>
      </c>
      <c r="AB44" s="101"/>
      <c r="AC44" s="99"/>
      <c r="AD44" s="100"/>
      <c r="AE44" s="154">
        <f t="shared" si="25"/>
        <v>0</v>
      </c>
      <c r="AF44" s="101"/>
      <c r="AG44" s="99"/>
      <c r="AH44" s="100"/>
      <c r="AI44" s="150">
        <f t="shared" si="26"/>
        <v>0</v>
      </c>
    </row>
    <row r="45" spans="1:35" x14ac:dyDescent="0.25">
      <c r="A45" s="386"/>
      <c r="B45" s="386"/>
      <c r="C45" s="386"/>
      <c r="D45" s="386"/>
      <c r="G45" s="400"/>
      <c r="H45" s="98"/>
      <c r="I45" s="99"/>
      <c r="J45" s="100"/>
      <c r="K45" s="150">
        <f t="shared" si="20"/>
        <v>0</v>
      </c>
      <c r="L45" s="101"/>
      <c r="M45" s="99"/>
      <c r="N45" s="100"/>
      <c r="O45" s="154">
        <f t="shared" si="21"/>
        <v>0</v>
      </c>
      <c r="P45" s="101"/>
      <c r="Q45" s="99"/>
      <c r="R45" s="100"/>
      <c r="S45" s="154">
        <f t="shared" si="22"/>
        <v>0</v>
      </c>
      <c r="T45" s="101"/>
      <c r="U45" s="99"/>
      <c r="V45" s="100"/>
      <c r="W45" s="154">
        <f t="shared" si="23"/>
        <v>0</v>
      </c>
      <c r="X45" s="101"/>
      <c r="Y45" s="99"/>
      <c r="Z45" s="100"/>
      <c r="AA45" s="150">
        <f t="shared" si="24"/>
        <v>0</v>
      </c>
      <c r="AB45" s="101"/>
      <c r="AC45" s="99"/>
      <c r="AD45" s="100"/>
      <c r="AE45" s="154">
        <f t="shared" si="25"/>
        <v>0</v>
      </c>
      <c r="AF45" s="101"/>
      <c r="AG45" s="99"/>
      <c r="AH45" s="100"/>
      <c r="AI45" s="150">
        <f t="shared" si="26"/>
        <v>0</v>
      </c>
    </row>
    <row r="46" spans="1:35" x14ac:dyDescent="0.25">
      <c r="A46" s="386"/>
      <c r="B46" s="386"/>
      <c r="C46" s="386"/>
      <c r="D46" s="386"/>
      <c r="G46" s="400"/>
      <c r="H46" s="98"/>
      <c r="I46" s="99"/>
      <c r="J46" s="100"/>
      <c r="K46" s="150">
        <f t="shared" si="20"/>
        <v>0</v>
      </c>
      <c r="L46" s="101"/>
      <c r="M46" s="99"/>
      <c r="N46" s="100"/>
      <c r="O46" s="154">
        <f t="shared" si="21"/>
        <v>0</v>
      </c>
      <c r="P46" s="101"/>
      <c r="Q46" s="99"/>
      <c r="R46" s="100"/>
      <c r="S46" s="154">
        <f t="shared" si="22"/>
        <v>0</v>
      </c>
      <c r="T46" s="101"/>
      <c r="U46" s="99"/>
      <c r="V46" s="100"/>
      <c r="W46" s="154">
        <f t="shared" si="23"/>
        <v>0</v>
      </c>
      <c r="X46" s="101"/>
      <c r="Y46" s="99"/>
      <c r="Z46" s="100"/>
      <c r="AA46" s="150">
        <f t="shared" si="24"/>
        <v>0</v>
      </c>
      <c r="AB46" s="101"/>
      <c r="AC46" s="99"/>
      <c r="AD46" s="100"/>
      <c r="AE46" s="154">
        <f t="shared" si="25"/>
        <v>0</v>
      </c>
      <c r="AF46" s="101"/>
      <c r="AG46" s="99"/>
      <c r="AH46" s="100"/>
      <c r="AI46" s="150">
        <f t="shared" si="26"/>
        <v>0</v>
      </c>
    </row>
    <row r="47" spans="1:35" x14ac:dyDescent="0.25">
      <c r="A47" s="386"/>
      <c r="B47" s="386"/>
      <c r="C47" s="386"/>
      <c r="D47" s="386"/>
      <c r="G47" s="400"/>
      <c r="H47" s="98"/>
      <c r="I47" s="99"/>
      <c r="J47" s="100"/>
      <c r="K47" s="150">
        <f t="shared" si="20"/>
        <v>0</v>
      </c>
      <c r="L47" s="101"/>
      <c r="M47" s="99"/>
      <c r="N47" s="100"/>
      <c r="O47" s="154">
        <f t="shared" si="21"/>
        <v>0</v>
      </c>
      <c r="P47" s="101"/>
      <c r="Q47" s="99"/>
      <c r="R47" s="100"/>
      <c r="S47" s="154">
        <f t="shared" si="22"/>
        <v>0</v>
      </c>
      <c r="T47" s="101"/>
      <c r="U47" s="99"/>
      <c r="V47" s="100"/>
      <c r="W47" s="154">
        <f t="shared" si="23"/>
        <v>0</v>
      </c>
      <c r="X47" s="101"/>
      <c r="Y47" s="99"/>
      <c r="Z47" s="100"/>
      <c r="AA47" s="150">
        <f t="shared" si="24"/>
        <v>0</v>
      </c>
      <c r="AB47" s="101"/>
      <c r="AC47" s="99"/>
      <c r="AD47" s="100"/>
      <c r="AE47" s="154">
        <f t="shared" si="25"/>
        <v>0</v>
      </c>
      <c r="AF47" s="101"/>
      <c r="AG47" s="99"/>
      <c r="AH47" s="100"/>
      <c r="AI47" s="150">
        <f t="shared" si="26"/>
        <v>0</v>
      </c>
    </row>
    <row r="48" spans="1:35" x14ac:dyDescent="0.25">
      <c r="A48" s="386"/>
      <c r="B48" s="386"/>
      <c r="C48" s="386"/>
      <c r="D48" s="386"/>
      <c r="G48" s="400"/>
      <c r="H48" s="98"/>
      <c r="I48" s="99"/>
      <c r="J48" s="100"/>
      <c r="K48" s="150">
        <f t="shared" si="20"/>
        <v>0</v>
      </c>
      <c r="L48" s="101"/>
      <c r="M48" s="99"/>
      <c r="N48" s="100"/>
      <c r="O48" s="154">
        <f t="shared" si="21"/>
        <v>0</v>
      </c>
      <c r="P48" s="101"/>
      <c r="Q48" s="99"/>
      <c r="R48" s="100"/>
      <c r="S48" s="154">
        <f t="shared" si="22"/>
        <v>0</v>
      </c>
      <c r="T48" s="101"/>
      <c r="U48" s="99"/>
      <c r="V48" s="100"/>
      <c r="W48" s="154">
        <f t="shared" si="23"/>
        <v>0</v>
      </c>
      <c r="X48" s="101"/>
      <c r="Y48" s="99"/>
      <c r="Z48" s="100"/>
      <c r="AA48" s="150">
        <f t="shared" si="24"/>
        <v>0</v>
      </c>
      <c r="AB48" s="101"/>
      <c r="AC48" s="99"/>
      <c r="AD48" s="100"/>
      <c r="AE48" s="154">
        <f t="shared" si="25"/>
        <v>0</v>
      </c>
      <c r="AF48" s="101"/>
      <c r="AG48" s="99"/>
      <c r="AH48" s="100"/>
      <c r="AI48" s="150">
        <f t="shared" si="26"/>
        <v>0</v>
      </c>
    </row>
    <row r="49" spans="1:35" x14ac:dyDescent="0.25">
      <c r="A49" s="386"/>
      <c r="B49" s="386"/>
      <c r="C49" s="386"/>
      <c r="D49" s="386"/>
      <c r="G49" s="400"/>
      <c r="H49" s="98"/>
      <c r="I49" s="99"/>
      <c r="J49" s="100"/>
      <c r="K49" s="150">
        <f t="shared" si="20"/>
        <v>0</v>
      </c>
      <c r="L49" s="101"/>
      <c r="M49" s="99"/>
      <c r="N49" s="100"/>
      <c r="O49" s="154">
        <f t="shared" si="21"/>
        <v>0</v>
      </c>
      <c r="P49" s="101"/>
      <c r="Q49" s="99"/>
      <c r="R49" s="100"/>
      <c r="S49" s="154">
        <f t="shared" si="22"/>
        <v>0</v>
      </c>
      <c r="T49" s="101"/>
      <c r="U49" s="99"/>
      <c r="V49" s="100"/>
      <c r="W49" s="154">
        <f t="shared" si="23"/>
        <v>0</v>
      </c>
      <c r="X49" s="101"/>
      <c r="Y49" s="99"/>
      <c r="Z49" s="100"/>
      <c r="AA49" s="150">
        <f t="shared" si="24"/>
        <v>0</v>
      </c>
      <c r="AB49" s="101"/>
      <c r="AC49" s="99"/>
      <c r="AD49" s="100"/>
      <c r="AE49" s="154">
        <f t="shared" si="25"/>
        <v>0</v>
      </c>
      <c r="AF49" s="101"/>
      <c r="AG49" s="99"/>
      <c r="AH49" s="100"/>
      <c r="AI49" s="150">
        <f t="shared" si="26"/>
        <v>0</v>
      </c>
    </row>
    <row r="50" spans="1:35" x14ac:dyDescent="0.25">
      <c r="A50" s="386"/>
      <c r="B50" s="386"/>
      <c r="C50" s="386"/>
      <c r="D50" s="386"/>
      <c r="G50" s="400"/>
      <c r="H50" s="98"/>
      <c r="I50" s="99"/>
      <c r="J50" s="100"/>
      <c r="K50" s="150">
        <f t="shared" si="20"/>
        <v>0</v>
      </c>
      <c r="L50" s="101"/>
      <c r="M50" s="99"/>
      <c r="N50" s="100"/>
      <c r="O50" s="154">
        <f t="shared" si="21"/>
        <v>0</v>
      </c>
      <c r="P50" s="101"/>
      <c r="Q50" s="99"/>
      <c r="R50" s="100"/>
      <c r="S50" s="154">
        <f t="shared" si="22"/>
        <v>0</v>
      </c>
      <c r="T50" s="101"/>
      <c r="U50" s="99"/>
      <c r="V50" s="100"/>
      <c r="W50" s="154">
        <f t="shared" si="23"/>
        <v>0</v>
      </c>
      <c r="X50" s="101"/>
      <c r="Y50" s="99"/>
      <c r="Z50" s="100"/>
      <c r="AA50" s="150">
        <f t="shared" si="24"/>
        <v>0</v>
      </c>
      <c r="AB50" s="101"/>
      <c r="AC50" s="99"/>
      <c r="AD50" s="100"/>
      <c r="AE50" s="154">
        <f t="shared" si="25"/>
        <v>0</v>
      </c>
      <c r="AF50" s="101"/>
      <c r="AG50" s="99"/>
      <c r="AH50" s="100"/>
      <c r="AI50" s="150">
        <f t="shared" si="26"/>
        <v>0</v>
      </c>
    </row>
    <row r="51" spans="1:35" ht="15.75" thickBot="1" x14ac:dyDescent="0.3">
      <c r="A51" s="386"/>
      <c r="B51" s="386"/>
      <c r="C51" s="386"/>
      <c r="D51" s="386"/>
      <c r="G51" s="516"/>
      <c r="H51" s="98"/>
      <c r="I51" s="99"/>
      <c r="J51" s="100"/>
      <c r="K51" s="150">
        <f t="shared" si="20"/>
        <v>0</v>
      </c>
      <c r="L51" s="101"/>
      <c r="M51" s="99"/>
      <c r="N51" s="100"/>
      <c r="O51" s="154">
        <f t="shared" si="21"/>
        <v>0</v>
      </c>
      <c r="P51" s="101"/>
      <c r="Q51" s="99"/>
      <c r="R51" s="100"/>
      <c r="S51" s="154">
        <f t="shared" si="22"/>
        <v>0</v>
      </c>
      <c r="T51" s="101"/>
      <c r="U51" s="99"/>
      <c r="V51" s="100"/>
      <c r="W51" s="154">
        <f t="shared" si="23"/>
        <v>0</v>
      </c>
      <c r="X51" s="101"/>
      <c r="Y51" s="99"/>
      <c r="Z51" s="100"/>
      <c r="AA51" s="150">
        <f t="shared" si="24"/>
        <v>0</v>
      </c>
      <c r="AB51" s="101"/>
      <c r="AC51" s="99"/>
      <c r="AD51" s="100"/>
      <c r="AE51" s="154">
        <f t="shared" si="25"/>
        <v>0</v>
      </c>
      <c r="AF51" s="101"/>
      <c r="AG51" s="99"/>
      <c r="AH51" s="100"/>
      <c r="AI51" s="150">
        <f t="shared" si="26"/>
        <v>0</v>
      </c>
    </row>
    <row r="52" spans="1:35" x14ac:dyDescent="0.25">
      <c r="A52" s="386"/>
      <c r="B52" s="386"/>
      <c r="C52" s="386"/>
      <c r="D52" s="386"/>
      <c r="G52" s="528"/>
      <c r="H52" s="514" t="s">
        <v>45</v>
      </c>
      <c r="I52" s="515"/>
      <c r="J52" s="515"/>
      <c r="K52" s="372">
        <f>IFERROR(AVERAGE(K38:K41)+SUM(K42:K51),0)</f>
        <v>0</v>
      </c>
      <c r="L52" s="514" t="s">
        <v>45</v>
      </c>
      <c r="M52" s="515"/>
      <c r="N52" s="515"/>
      <c r="O52" s="372">
        <f>IFERROR(AVERAGE(O38:O41)+SUM(O42:O51),0)</f>
        <v>0</v>
      </c>
      <c r="P52" s="514" t="s">
        <v>45</v>
      </c>
      <c r="Q52" s="515"/>
      <c r="R52" s="515"/>
      <c r="S52" s="372">
        <f>IFERROR(AVERAGE(S38:S41)+SUM(S42:S51),0)</f>
        <v>0</v>
      </c>
      <c r="T52" s="514" t="s">
        <v>45</v>
      </c>
      <c r="U52" s="515"/>
      <c r="V52" s="515"/>
      <c r="W52" s="372">
        <f>IFERROR(AVERAGE(W38:W41)+SUM(W42:W51),0)</f>
        <v>0</v>
      </c>
      <c r="X52" s="514" t="s">
        <v>45</v>
      </c>
      <c r="Y52" s="515"/>
      <c r="Z52" s="515"/>
      <c r="AA52" s="372">
        <f>IFERROR(AVERAGE(AA38:AA41)+SUM(AA42:AA51),0)</f>
        <v>0</v>
      </c>
      <c r="AB52" s="514" t="s">
        <v>45</v>
      </c>
      <c r="AC52" s="515"/>
      <c r="AD52" s="515"/>
      <c r="AE52" s="372">
        <f>IFERROR(AVERAGE(AE38:AE41)+SUM(AE42:AE51),0)</f>
        <v>0</v>
      </c>
      <c r="AF52" s="514" t="s">
        <v>45</v>
      </c>
      <c r="AG52" s="515"/>
      <c r="AH52" s="515"/>
      <c r="AI52" s="372">
        <f>IFERROR(AVERAGE(AI38:AI41)+SUM(AI42:AI51),0)</f>
        <v>0</v>
      </c>
    </row>
    <row r="53" spans="1:35" x14ac:dyDescent="0.25">
      <c r="A53" s="386"/>
      <c r="B53" s="386"/>
      <c r="C53" s="386"/>
      <c r="D53" s="386"/>
      <c r="G53" s="529"/>
      <c r="H53" s="456" t="s">
        <v>145</v>
      </c>
      <c r="I53" s="457"/>
      <c r="J53" s="457"/>
      <c r="K53" s="376"/>
      <c r="L53" s="456" t="s">
        <v>145</v>
      </c>
      <c r="M53" s="457"/>
      <c r="N53" s="457"/>
      <c r="O53" s="376"/>
      <c r="P53" s="456" t="s">
        <v>145</v>
      </c>
      <c r="Q53" s="457"/>
      <c r="R53" s="457"/>
      <c r="S53" s="376"/>
      <c r="T53" s="456" t="s">
        <v>145</v>
      </c>
      <c r="U53" s="457"/>
      <c r="V53" s="457"/>
      <c r="W53" s="376"/>
      <c r="X53" s="456" t="s">
        <v>145</v>
      </c>
      <c r="Y53" s="457"/>
      <c r="Z53" s="457"/>
      <c r="AA53" s="376"/>
      <c r="AB53" s="456" t="s">
        <v>145</v>
      </c>
      <c r="AC53" s="457"/>
      <c r="AD53" s="457"/>
      <c r="AE53" s="380"/>
      <c r="AF53" s="456" t="s">
        <v>145</v>
      </c>
      <c r="AG53" s="457"/>
      <c r="AH53" s="457"/>
      <c r="AI53" s="380"/>
    </row>
    <row r="54" spans="1:35" x14ac:dyDescent="0.25">
      <c r="A54" s="386"/>
      <c r="B54" s="386"/>
      <c r="C54" s="386"/>
      <c r="D54" s="386"/>
      <c r="G54" s="529"/>
      <c r="H54" s="456" t="s">
        <v>146</v>
      </c>
      <c r="I54" s="457"/>
      <c r="J54" s="457"/>
      <c r="K54" s="374"/>
      <c r="L54" s="456" t="s">
        <v>146</v>
      </c>
      <c r="M54" s="457"/>
      <c r="N54" s="457"/>
      <c r="O54" s="374"/>
      <c r="P54" s="456" t="s">
        <v>146</v>
      </c>
      <c r="Q54" s="457"/>
      <c r="R54" s="457"/>
      <c r="S54" s="374"/>
      <c r="T54" s="456" t="s">
        <v>146</v>
      </c>
      <c r="U54" s="457"/>
      <c r="V54" s="457"/>
      <c r="W54" s="374"/>
      <c r="X54" s="456" t="s">
        <v>146</v>
      </c>
      <c r="Y54" s="457"/>
      <c r="Z54" s="457"/>
      <c r="AA54" s="374"/>
      <c r="AB54" s="456" t="s">
        <v>146</v>
      </c>
      <c r="AC54" s="457"/>
      <c r="AD54" s="457"/>
      <c r="AE54" s="381"/>
      <c r="AF54" s="456" t="s">
        <v>146</v>
      </c>
      <c r="AG54" s="457"/>
      <c r="AH54" s="457"/>
      <c r="AI54" s="381"/>
    </row>
    <row r="55" spans="1:35" x14ac:dyDescent="0.25">
      <c r="A55" s="386"/>
      <c r="B55" s="386"/>
      <c r="C55" s="386"/>
      <c r="D55" s="386"/>
      <c r="G55" s="343"/>
      <c r="H55" s="456" t="s">
        <v>147</v>
      </c>
      <c r="I55" s="457"/>
      <c r="J55" s="457"/>
      <c r="K55" s="373"/>
      <c r="L55" s="456" t="s">
        <v>147</v>
      </c>
      <c r="M55" s="457"/>
      <c r="N55" s="457"/>
      <c r="O55" s="373"/>
      <c r="P55" s="456" t="s">
        <v>147</v>
      </c>
      <c r="Q55" s="457"/>
      <c r="R55" s="457"/>
      <c r="S55" s="373"/>
      <c r="T55" s="456" t="s">
        <v>147</v>
      </c>
      <c r="U55" s="457"/>
      <c r="V55" s="457"/>
      <c r="W55" s="373"/>
      <c r="X55" s="456" t="s">
        <v>147</v>
      </c>
      <c r="Y55" s="457"/>
      <c r="Z55" s="457"/>
      <c r="AA55" s="373"/>
      <c r="AB55" s="456" t="s">
        <v>147</v>
      </c>
      <c r="AC55" s="457"/>
      <c r="AD55" s="457"/>
      <c r="AE55" s="382"/>
      <c r="AF55" s="456" t="s">
        <v>147</v>
      </c>
      <c r="AG55" s="457"/>
      <c r="AH55" s="457"/>
      <c r="AI55" s="382"/>
    </row>
    <row r="56" spans="1:35" ht="15.75" thickBot="1" x14ac:dyDescent="0.3">
      <c r="A56" s="386"/>
      <c r="B56" s="386"/>
      <c r="C56" s="386"/>
      <c r="D56" s="386"/>
      <c r="G56" s="344"/>
      <c r="H56" s="458" t="s">
        <v>148</v>
      </c>
      <c r="I56" s="459"/>
      <c r="J56" s="459"/>
      <c r="K56" s="375"/>
      <c r="L56" s="458" t="s">
        <v>148</v>
      </c>
      <c r="M56" s="459"/>
      <c r="N56" s="459"/>
      <c r="O56" s="375"/>
      <c r="P56" s="458" t="s">
        <v>148</v>
      </c>
      <c r="Q56" s="459"/>
      <c r="R56" s="459"/>
      <c r="S56" s="375"/>
      <c r="T56" s="458" t="s">
        <v>148</v>
      </c>
      <c r="U56" s="459"/>
      <c r="V56" s="459"/>
      <c r="W56" s="375"/>
      <c r="X56" s="458" t="s">
        <v>148</v>
      </c>
      <c r="Y56" s="459"/>
      <c r="Z56" s="459"/>
      <c r="AA56" s="375"/>
      <c r="AB56" s="458" t="s">
        <v>148</v>
      </c>
      <c r="AC56" s="459"/>
      <c r="AD56" s="459"/>
      <c r="AE56" s="383"/>
      <c r="AF56" s="458" t="s">
        <v>148</v>
      </c>
      <c r="AG56" s="459"/>
      <c r="AH56" s="459"/>
      <c r="AI56" s="383"/>
    </row>
    <row r="57" spans="1:35" x14ac:dyDescent="0.25">
      <c r="A57" s="386"/>
      <c r="B57" s="386"/>
      <c r="C57" s="386"/>
      <c r="D57" s="386"/>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27"/>
      <c r="AF57" s="527"/>
      <c r="AG57" s="527"/>
      <c r="AH57" s="527"/>
      <c r="AI57" s="527"/>
    </row>
    <row r="58" spans="1:35" ht="15.75" thickBot="1" x14ac:dyDescent="0.3">
      <c r="A58" s="386"/>
      <c r="B58" s="386"/>
      <c r="C58" s="386"/>
      <c r="D58" s="386"/>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row>
    <row r="59" spans="1:35" ht="45" x14ac:dyDescent="0.25">
      <c r="A59" s="386"/>
      <c r="B59" s="386"/>
      <c r="C59" s="386"/>
      <c r="D59" s="386"/>
      <c r="G59" s="386"/>
      <c r="H59" s="377">
        <f>H11</f>
        <v>0</v>
      </c>
      <c r="I59" s="229" t="s">
        <v>127</v>
      </c>
      <c r="J59" s="230" t="s">
        <v>128</v>
      </c>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row>
    <row r="60" spans="1:35" x14ac:dyDescent="0.25">
      <c r="A60" s="386"/>
      <c r="B60" s="386"/>
      <c r="C60" s="386"/>
      <c r="D60" s="386"/>
      <c r="G60" s="386"/>
      <c r="H60" s="233" t="s">
        <v>2</v>
      </c>
      <c r="I60" s="9">
        <f>(K28*(K29+K31))</f>
        <v>0</v>
      </c>
      <c r="J60" s="26">
        <f>(K29*K30)+(K31*K32)</f>
        <v>0</v>
      </c>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row>
    <row r="61" spans="1:35" x14ac:dyDescent="0.25">
      <c r="A61" s="386"/>
      <c r="B61" s="386"/>
      <c r="C61" s="386"/>
      <c r="D61" s="386"/>
      <c r="G61" s="386"/>
      <c r="H61" s="233" t="s">
        <v>3</v>
      </c>
      <c r="I61" s="9">
        <f>O28*(O29+O31)</f>
        <v>0</v>
      </c>
      <c r="J61" s="26">
        <f>(O29*O30)+(O31*O32)</f>
        <v>0</v>
      </c>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row>
    <row r="62" spans="1:35" x14ac:dyDescent="0.25">
      <c r="A62" s="386"/>
      <c r="B62" s="386"/>
      <c r="C62" s="386"/>
      <c r="D62" s="386"/>
      <c r="G62" s="386"/>
      <c r="H62" s="233" t="s">
        <v>6</v>
      </c>
      <c r="I62" s="9">
        <f>S28*(S29+S31)</f>
        <v>0</v>
      </c>
      <c r="J62" s="26">
        <f>(S29*S30)+(S31*S32)</f>
        <v>0</v>
      </c>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row>
    <row r="63" spans="1:35" x14ac:dyDescent="0.25">
      <c r="A63" s="386"/>
      <c r="B63" s="386"/>
      <c r="C63" s="386"/>
      <c r="D63" s="386"/>
      <c r="G63" s="386"/>
      <c r="H63" s="233" t="s">
        <v>7</v>
      </c>
      <c r="I63" s="9">
        <f>W28*(W29+W31)</f>
        <v>0</v>
      </c>
      <c r="J63" s="26">
        <f>(W29*W30)+(W31*O32)</f>
        <v>0</v>
      </c>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row>
    <row r="64" spans="1:35" x14ac:dyDescent="0.25">
      <c r="A64" s="386"/>
      <c r="B64" s="386"/>
      <c r="C64" s="386"/>
      <c r="D64" s="386"/>
      <c r="G64" s="386"/>
      <c r="H64" s="354" t="s">
        <v>4</v>
      </c>
      <c r="I64" s="259">
        <f>AA28*(AA29+AA31)</f>
        <v>0</v>
      </c>
      <c r="J64" s="26">
        <f>(AA29*AA30)+(AA31*AA32)</f>
        <v>0</v>
      </c>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row>
    <row r="65" spans="1:35" x14ac:dyDescent="0.25">
      <c r="A65" s="386"/>
      <c r="B65" s="386"/>
      <c r="C65" s="386"/>
      <c r="D65" s="386"/>
      <c r="G65" s="386"/>
      <c r="H65" s="355" t="s">
        <v>149</v>
      </c>
      <c r="I65" s="259">
        <f>AE$28*(AE$29+AE$31)</f>
        <v>0</v>
      </c>
      <c r="J65" s="26">
        <f>(AE29*AE30)+(AE31*AE32)</f>
        <v>0</v>
      </c>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row>
    <row r="66" spans="1:35" ht="15.75" thickBot="1" x14ac:dyDescent="0.3">
      <c r="A66" s="386"/>
      <c r="B66" s="386"/>
      <c r="C66" s="386"/>
      <c r="D66" s="386"/>
      <c r="G66" s="386"/>
      <c r="H66" s="378" t="s">
        <v>150</v>
      </c>
      <c r="I66" s="259">
        <f>AI$28*(AI$29+AI$31)</f>
        <v>0</v>
      </c>
      <c r="J66" s="26">
        <f>(AI29*AI30)+(AI31*AI32)</f>
        <v>0</v>
      </c>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row>
    <row r="67" spans="1:35" ht="15.75" thickBot="1" x14ac:dyDescent="0.3">
      <c r="A67" s="386"/>
      <c r="B67" s="386"/>
      <c r="C67" s="386"/>
      <c r="D67" s="386"/>
      <c r="G67" s="386"/>
      <c r="H67" s="228" t="s">
        <v>124</v>
      </c>
      <c r="I67" s="260">
        <f>SUM(I60:I66)</f>
        <v>0</v>
      </c>
      <c r="J67" s="261">
        <f>SUM(J60:J66)</f>
        <v>0</v>
      </c>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row>
    <row r="68" spans="1:35" ht="15.75" thickBot="1" x14ac:dyDescent="0.3">
      <c r="A68" s="386"/>
      <c r="B68" s="386"/>
      <c r="C68" s="386"/>
      <c r="D68" s="386"/>
      <c r="G68" s="386"/>
      <c r="H68" s="524"/>
      <c r="I68" s="524"/>
      <c r="J68" s="524"/>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row>
    <row r="69" spans="1:35" ht="45" x14ac:dyDescent="0.25">
      <c r="A69" s="386"/>
      <c r="B69" s="386"/>
      <c r="C69" s="386"/>
      <c r="D69" s="386"/>
      <c r="G69" s="386"/>
      <c r="H69" s="377">
        <f>H35</f>
        <v>0</v>
      </c>
      <c r="I69" s="229" t="s">
        <v>127</v>
      </c>
      <c r="J69" s="230" t="s">
        <v>128</v>
      </c>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row>
    <row r="70" spans="1:35" x14ac:dyDescent="0.25">
      <c r="A70" s="386"/>
      <c r="B70" s="386"/>
      <c r="C70" s="386"/>
      <c r="D70" s="386"/>
      <c r="G70" s="386"/>
      <c r="H70" s="233" t="s">
        <v>2</v>
      </c>
      <c r="I70" s="9">
        <f>K52*(K53+K55)</f>
        <v>0</v>
      </c>
      <c r="J70" s="26">
        <f>(K53*K54)+(K55*K56)</f>
        <v>0</v>
      </c>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row>
    <row r="71" spans="1:35" x14ac:dyDescent="0.25">
      <c r="A71" s="386"/>
      <c r="B71" s="386"/>
      <c r="C71" s="386"/>
      <c r="D71" s="386"/>
      <c r="G71" s="386"/>
      <c r="H71" s="233" t="s">
        <v>3</v>
      </c>
      <c r="I71" s="9">
        <f>O52*(O53+O55)</f>
        <v>0</v>
      </c>
      <c r="J71" s="26">
        <f>(O53*O54)+(O55*O56)</f>
        <v>0</v>
      </c>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row>
    <row r="72" spans="1:35" x14ac:dyDescent="0.25">
      <c r="A72" s="386"/>
      <c r="B72" s="386"/>
      <c r="C72" s="386"/>
      <c r="D72" s="386"/>
      <c r="G72" s="386"/>
      <c r="H72" s="233" t="s">
        <v>6</v>
      </c>
      <c r="I72" s="9">
        <f>S52*(S55+S53)</f>
        <v>0</v>
      </c>
      <c r="J72" s="26">
        <f>(S53*S54)+(S55*S56)</f>
        <v>0</v>
      </c>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row>
    <row r="73" spans="1:35" x14ac:dyDescent="0.25">
      <c r="A73" s="386"/>
      <c r="B73" s="386"/>
      <c r="C73" s="386"/>
      <c r="D73" s="386"/>
      <c r="G73" s="386"/>
      <c r="H73" s="354" t="s">
        <v>7</v>
      </c>
      <c r="I73" s="9">
        <f>W52*(W53+W55)</f>
        <v>0</v>
      </c>
      <c r="J73" s="26">
        <f>(W53*W54)+(W55*W56)</f>
        <v>0</v>
      </c>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row>
    <row r="74" spans="1:35" x14ac:dyDescent="0.25">
      <c r="A74" s="386"/>
      <c r="B74" s="386"/>
      <c r="C74" s="386"/>
      <c r="D74" s="386"/>
      <c r="G74" s="386"/>
      <c r="H74" s="354" t="s">
        <v>4</v>
      </c>
      <c r="I74" s="196">
        <f>AA52*(AA55+AA53)</f>
        <v>0</v>
      </c>
      <c r="J74" s="193">
        <f>(AA53*AA54)+(AA55*AA56)</f>
        <v>0</v>
      </c>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row>
    <row r="75" spans="1:35" x14ac:dyDescent="0.25">
      <c r="G75" s="386"/>
      <c r="H75" s="355" t="s">
        <v>151</v>
      </c>
      <c r="I75" s="196">
        <f>AE52*(AE55+AE53)</f>
        <v>0</v>
      </c>
      <c r="J75" s="193">
        <f>(AE53*AE54)+(AE55*AE56)</f>
        <v>0</v>
      </c>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row>
    <row r="76" spans="1:35" ht="15.75" thickBot="1" x14ac:dyDescent="0.3">
      <c r="G76" s="386"/>
      <c r="H76" s="378" t="s">
        <v>150</v>
      </c>
      <c r="I76" s="196">
        <f>AI52*(AI53+AI55)</f>
        <v>0</v>
      </c>
      <c r="J76" s="193">
        <f>(AI53*AI54)+(AI55*AI56)</f>
        <v>0</v>
      </c>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row>
    <row r="77" spans="1:35" ht="15.75" thickBot="1" x14ac:dyDescent="0.3">
      <c r="G77" s="386"/>
      <c r="H77" s="228" t="s">
        <v>125</v>
      </c>
      <c r="I77" s="256">
        <f>SUM(I69:I76)</f>
        <v>0</v>
      </c>
      <c r="J77" s="32">
        <f>SUM(J69:J76)</f>
        <v>0</v>
      </c>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row>
    <row r="78" spans="1:35" ht="15.75" thickBot="1" x14ac:dyDescent="0.3">
      <c r="G78" s="386"/>
      <c r="I78" s="116"/>
      <c r="J78" s="11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row>
    <row r="79" spans="1:35" ht="15.75" thickBot="1" x14ac:dyDescent="0.3">
      <c r="G79" s="386"/>
      <c r="H79" s="521" t="s">
        <v>126</v>
      </c>
      <c r="I79" s="522"/>
      <c r="J79" s="523"/>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row>
    <row r="80" spans="1:35" x14ac:dyDescent="0.25">
      <c r="G80" s="386"/>
      <c r="H80" s="519" t="s">
        <v>129</v>
      </c>
      <c r="I80" s="520"/>
      <c r="J80" s="263">
        <f>I77+I67</f>
        <v>0</v>
      </c>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row>
    <row r="81" spans="7:35" ht="15.75" thickBot="1" x14ac:dyDescent="0.3">
      <c r="G81" s="386"/>
      <c r="H81" s="517" t="s">
        <v>130</v>
      </c>
      <c r="I81" s="518"/>
      <c r="J81" s="264">
        <f>J67+J77</f>
        <v>0</v>
      </c>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row>
    <row r="82" spans="7:35" ht="15.75" thickBot="1" x14ac:dyDescent="0.3">
      <c r="G82" s="386"/>
      <c r="H82" s="525" t="s">
        <v>132</v>
      </c>
      <c r="I82" s="526"/>
      <c r="J82" s="265">
        <f>K53+O53+S53+W53+AA53+AA29+W29+S29+O29+K29+K55+O55+S55+W55+AA55+AA31+W31+S31+O31+K31+AE53+AE55+AI53+AI55+AE29+AE31+AI29+AI31</f>
        <v>0</v>
      </c>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row>
    <row r="83" spans="7:35" x14ac:dyDescent="0.25">
      <c r="I83" s="258"/>
      <c r="J83" s="116"/>
    </row>
  </sheetData>
  <sheetProtection algorithmName="SHA-512" hashValue="L/aSVpr4Y59h3deOVLxg1knoKZa0rM3adpbcADuOBKJVJk85Np3yQbPan8KilrRBvUvdX7NTmdqxZD6OlfMqFQ==" saltValue="gW6W94ty9Z4T4/4GcbslcQ==" spinCount="100000" sheet="1" objects="1" scenarios="1"/>
  <mergeCells count="123">
    <mergeCell ref="G9:AI9"/>
    <mergeCell ref="G1:AI8"/>
    <mergeCell ref="G33:AI34"/>
    <mergeCell ref="H35:AI35"/>
    <mergeCell ref="K59:AI82"/>
    <mergeCell ref="G59:G82"/>
    <mergeCell ref="AB56:AD56"/>
    <mergeCell ref="AF56:AH56"/>
    <mergeCell ref="G57:AI58"/>
    <mergeCell ref="H11:AI11"/>
    <mergeCell ref="G10:AI10"/>
    <mergeCell ref="AB53:AD53"/>
    <mergeCell ref="AF53:AH53"/>
    <mergeCell ref="AB54:AD54"/>
    <mergeCell ref="AF54:AH54"/>
    <mergeCell ref="AB55:AD55"/>
    <mergeCell ref="AF55:AH55"/>
    <mergeCell ref="AB52:AD52"/>
    <mergeCell ref="AF52:AH52"/>
    <mergeCell ref="AB36:AE36"/>
    <mergeCell ref="AF36:AI36"/>
    <mergeCell ref="AB30:AD30"/>
    <mergeCell ref="AF30:AH30"/>
    <mergeCell ref="AB31:AD31"/>
    <mergeCell ref="AF31:AH31"/>
    <mergeCell ref="AB32:AD32"/>
    <mergeCell ref="AF32:AH32"/>
    <mergeCell ref="AB12:AE12"/>
    <mergeCell ref="AF12:AI12"/>
    <mergeCell ref="AB28:AD28"/>
    <mergeCell ref="AF28:AH28"/>
    <mergeCell ref="AB29:AD29"/>
    <mergeCell ref="AF29:AH29"/>
    <mergeCell ref="H81:I81"/>
    <mergeCell ref="H80:I80"/>
    <mergeCell ref="H79:J79"/>
    <mergeCell ref="H68:J68"/>
    <mergeCell ref="H82:I82"/>
    <mergeCell ref="A32:D74"/>
    <mergeCell ref="T30:V30"/>
    <mergeCell ref="X30:Z30"/>
    <mergeCell ref="G52:G54"/>
    <mergeCell ref="H30:J30"/>
    <mergeCell ref="G28:G30"/>
    <mergeCell ref="L30:N30"/>
    <mergeCell ref="P30:R30"/>
    <mergeCell ref="H52:J52"/>
    <mergeCell ref="L52:N52"/>
    <mergeCell ref="P52:R52"/>
    <mergeCell ref="T52:V52"/>
    <mergeCell ref="X52:Z52"/>
    <mergeCell ref="T54:V54"/>
    <mergeCell ref="X54:Z54"/>
    <mergeCell ref="H53:J53"/>
    <mergeCell ref="L53:N53"/>
    <mergeCell ref="G38:G41"/>
    <mergeCell ref="G42:G51"/>
    <mergeCell ref="H29:J29"/>
    <mergeCell ref="L29:N29"/>
    <mergeCell ref="P29:R29"/>
    <mergeCell ref="T29:V29"/>
    <mergeCell ref="X29:Z29"/>
    <mergeCell ref="L12:O12"/>
    <mergeCell ref="P12:S12"/>
    <mergeCell ref="G12:G13"/>
    <mergeCell ref="G36:G37"/>
    <mergeCell ref="H36:K36"/>
    <mergeCell ref="L36:O36"/>
    <mergeCell ref="P36:S36"/>
    <mergeCell ref="T36:W36"/>
    <mergeCell ref="X36:AA36"/>
    <mergeCell ref="G14:G17"/>
    <mergeCell ref="G18:G27"/>
    <mergeCell ref="X31:Z31"/>
    <mergeCell ref="X32:Z32"/>
    <mergeCell ref="P53:R53"/>
    <mergeCell ref="T53:V53"/>
    <mergeCell ref="X53:Z53"/>
    <mergeCell ref="H54:J54"/>
    <mergeCell ref="L54:N54"/>
    <mergeCell ref="P54:R54"/>
    <mergeCell ref="H55:J55"/>
    <mergeCell ref="H56:J56"/>
    <mergeCell ref="T12:W12"/>
    <mergeCell ref="H31:J31"/>
    <mergeCell ref="H32:J32"/>
    <mergeCell ref="L31:N31"/>
    <mergeCell ref="L32:N32"/>
    <mergeCell ref="X12:AA12"/>
    <mergeCell ref="H28:J28"/>
    <mergeCell ref="L28:N28"/>
    <mergeCell ref="P28:R28"/>
    <mergeCell ref="T28:V28"/>
    <mergeCell ref="X28:Z28"/>
    <mergeCell ref="H12:K12"/>
    <mergeCell ref="P31:R31"/>
    <mergeCell ref="P32:R32"/>
    <mergeCell ref="T31:V31"/>
    <mergeCell ref="T32:V32"/>
    <mergeCell ref="X55:Z55"/>
    <mergeCell ref="X56:Z56"/>
    <mergeCell ref="L55:N55"/>
    <mergeCell ref="L56:N56"/>
    <mergeCell ref="P55:R55"/>
    <mergeCell ref="P56:R56"/>
    <mergeCell ref="T55:V55"/>
    <mergeCell ref="T56:V56"/>
    <mergeCell ref="C27:D27"/>
    <mergeCell ref="B30:D30"/>
    <mergeCell ref="B31:D31"/>
    <mergeCell ref="A28:D29"/>
    <mergeCell ref="E1:F1048576"/>
    <mergeCell ref="B21:B26"/>
    <mergeCell ref="C21:D26"/>
    <mergeCell ref="A9:D9"/>
    <mergeCell ref="A10:D10"/>
    <mergeCell ref="A18:C18"/>
    <mergeCell ref="A19:D20"/>
    <mergeCell ref="A21:A26"/>
    <mergeCell ref="A2:C2"/>
    <mergeCell ref="A3:D6"/>
    <mergeCell ref="A7:D8"/>
    <mergeCell ref="A1:C1"/>
  </mergeCells>
  <conditionalFormatting sqref="D12:D18 K14:K28 O14:O28 S14:S28 W14:W28 AA14:AA28 K38:K52 O38:O52 S38:S52 W38:W52 AA38:AA52">
    <cfRule type="cellIs" dxfId="94" priority="25" operator="equal">
      <formula>FALSE</formula>
    </cfRule>
    <cfRule type="cellIs" dxfId="93" priority="26" operator="equal">
      <formula>0</formula>
    </cfRule>
  </conditionalFormatting>
  <conditionalFormatting sqref="A3:D6 A7">
    <cfRule type="beginsWith" dxfId="92" priority="10" operator="beginsWith" text="Answer">
      <formula>LEFT(A3,LEN("Answer"))="Answer"</formula>
    </cfRule>
    <cfRule type="beginsWith" dxfId="91" priority="11" operator="beginsWith" text="Proceed">
      <formula>LEFT(A3,LEN("Proceed"))="Proceed"</formula>
    </cfRule>
    <cfRule type="beginsWith" dxfId="90" priority="12" operator="beginsWith" text="Complete">
      <formula>LEFT(A3,LEN("Complete"))="Complete"</formula>
    </cfRule>
  </conditionalFormatting>
  <conditionalFormatting sqref="H69 H59">
    <cfRule type="cellIs" dxfId="89" priority="5" operator="equal">
      <formula>0</formula>
    </cfRule>
  </conditionalFormatting>
  <conditionalFormatting sqref="AE14:AE28 AI14:AI28">
    <cfRule type="cellIs" dxfId="88" priority="3" operator="equal">
      <formula>FALSE</formula>
    </cfRule>
    <cfRule type="cellIs" dxfId="87" priority="4" operator="equal">
      <formula>0</formula>
    </cfRule>
  </conditionalFormatting>
  <conditionalFormatting sqref="AE38:AE52 AI38:AI52">
    <cfRule type="cellIs" dxfId="86" priority="1" operator="equal">
      <formula>FALSE</formula>
    </cfRule>
    <cfRule type="cellIs" dxfId="85" priority="2" operator="equal">
      <formula>0</formula>
    </cfRule>
  </conditionalFormatting>
  <dataValidations count="2">
    <dataValidation type="list" allowBlank="1" showInputMessage="1" showErrorMessage="1" sqref="D1:D2">
      <formula1>"Yes, No, "</formula1>
    </dataValidation>
    <dataValidation type="list" allowBlank="1" showInputMessage="1" showErrorMessage="1" sqref="B27">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473"/>
  <sheetViews>
    <sheetView zoomScale="70" zoomScaleNormal="70" workbookViewId="0">
      <selection activeCell="A379" sqref="A379:B379"/>
    </sheetView>
  </sheetViews>
  <sheetFormatPr defaultColWidth="9.140625" defaultRowHeight="15" x14ac:dyDescent="0.25"/>
  <cols>
    <col min="1" max="1" width="11.42578125" style="10" bestFit="1" customWidth="1"/>
    <col min="2" max="2" width="38.5703125" style="10" customWidth="1"/>
    <col min="3" max="3" width="13.5703125" style="10" customWidth="1"/>
    <col min="4" max="4" width="12.7109375" style="93" customWidth="1"/>
    <col min="5" max="5" width="17" style="10" customWidth="1"/>
    <col min="6" max="6" width="12.85546875" style="10" customWidth="1"/>
    <col min="7" max="7" width="16.7109375" style="11" customWidth="1"/>
    <col min="8" max="9" width="9.140625" style="10"/>
    <col min="10" max="10" width="38.5703125" style="10" customWidth="1"/>
    <col min="11" max="11" width="13.5703125" style="10" customWidth="1"/>
    <col min="12" max="12" width="12.7109375" style="10" customWidth="1"/>
    <col min="13" max="13" width="17" style="10" customWidth="1"/>
    <col min="14" max="14" width="12.85546875" style="10" customWidth="1"/>
    <col min="15" max="15" width="16.7109375" style="10" customWidth="1"/>
    <col min="16" max="16" width="9.140625" style="10"/>
    <col min="17" max="17" width="40.42578125" style="223" customWidth="1"/>
    <col min="18" max="18" width="36.42578125" style="223" customWidth="1"/>
    <col min="19" max="19" width="36.7109375" style="223" customWidth="1"/>
    <col min="20" max="20" width="11.140625" style="223" bestFit="1" customWidth="1"/>
    <col min="21" max="26" width="9.140625" style="223"/>
    <col min="27" max="16384" width="9.140625" style="10"/>
  </cols>
  <sheetData>
    <row r="1" spans="1:26" ht="32.25" thickBot="1" x14ac:dyDescent="0.3">
      <c r="A1" s="562" t="s">
        <v>54</v>
      </c>
      <c r="B1" s="563"/>
      <c r="C1" s="563"/>
      <c r="D1" s="563"/>
      <c r="E1" s="563"/>
      <c r="F1" s="563"/>
      <c r="G1" s="563"/>
      <c r="H1" s="563"/>
      <c r="I1" s="563"/>
      <c r="J1" s="563"/>
      <c r="K1" s="563"/>
      <c r="L1" s="563"/>
      <c r="M1" s="563"/>
      <c r="N1" s="563"/>
      <c r="O1" s="564"/>
      <c r="Q1" s="238"/>
      <c r="R1" s="238"/>
      <c r="S1" s="238"/>
      <c r="T1" s="238"/>
    </row>
    <row r="2" spans="1:26" ht="15.75" thickBot="1" x14ac:dyDescent="0.3">
      <c r="A2" s="565"/>
      <c r="B2" s="565"/>
      <c r="C2" s="565"/>
      <c r="D2" s="565"/>
      <c r="E2" s="565"/>
      <c r="F2" s="565"/>
      <c r="G2" s="565"/>
      <c r="H2" s="565"/>
      <c r="I2" s="565"/>
      <c r="J2" s="565"/>
      <c r="K2" s="565"/>
      <c r="L2" s="565"/>
      <c r="M2" s="565"/>
      <c r="N2" s="565"/>
      <c r="O2" s="565"/>
      <c r="Q2" s="239"/>
      <c r="R2" s="239"/>
      <c r="S2" s="239"/>
      <c r="T2" s="239"/>
    </row>
    <row r="3" spans="1:26" s="55" customFormat="1" ht="32.25" thickBot="1" x14ac:dyDescent="0.3">
      <c r="A3" s="581" t="s">
        <v>56</v>
      </c>
      <c r="B3" s="582"/>
      <c r="C3" s="582"/>
      <c r="D3" s="582"/>
      <c r="E3" s="582"/>
      <c r="F3" s="582"/>
      <c r="G3" s="583"/>
      <c r="H3" s="566"/>
      <c r="I3" s="567"/>
      <c r="J3" s="570" t="s">
        <v>53</v>
      </c>
      <c r="K3" s="571"/>
      <c r="L3" s="571"/>
      <c r="M3" s="571"/>
      <c r="N3" s="571"/>
      <c r="O3" s="572"/>
      <c r="Q3" s="243"/>
      <c r="R3" s="243"/>
      <c r="S3" s="243"/>
      <c r="T3" s="244"/>
      <c r="U3" s="221"/>
      <c r="V3" s="221"/>
      <c r="W3" s="221"/>
      <c r="X3" s="221"/>
      <c r="Y3" s="221"/>
      <c r="Z3" s="221"/>
    </row>
    <row r="4" spans="1:26" ht="75" customHeight="1" thickBot="1" x14ac:dyDescent="0.3">
      <c r="A4" s="554">
        <f>'Menu Costing'!B10</f>
        <v>0</v>
      </c>
      <c r="B4" s="555"/>
      <c r="C4" s="134" t="s">
        <v>48</v>
      </c>
      <c r="D4" s="29" t="s">
        <v>49</v>
      </c>
      <c r="E4" s="134" t="s">
        <v>9</v>
      </c>
      <c r="F4" s="134" t="s">
        <v>50</v>
      </c>
      <c r="G4" s="30" t="s">
        <v>51</v>
      </c>
      <c r="H4" s="567"/>
      <c r="I4" s="567"/>
      <c r="J4" s="224" t="s">
        <v>52</v>
      </c>
      <c r="K4" s="220" t="s">
        <v>48</v>
      </c>
      <c r="L4" s="29" t="s">
        <v>49</v>
      </c>
      <c r="M4" s="220" t="s">
        <v>9</v>
      </c>
      <c r="N4" s="220" t="s">
        <v>50</v>
      </c>
      <c r="O4" s="30" t="s">
        <v>51</v>
      </c>
      <c r="Q4" s="234"/>
      <c r="R4" s="234"/>
      <c r="S4" s="235"/>
      <c r="T4" s="236"/>
    </row>
    <row r="5" spans="1:26" ht="15.75" thickBot="1" x14ac:dyDescent="0.3">
      <c r="A5" s="545" t="s">
        <v>2</v>
      </c>
      <c r="B5" s="84">
        <f>'Menu Costing'!B13</f>
        <v>0</v>
      </c>
      <c r="C5" s="157"/>
      <c r="D5" s="85" t="b">
        <f>'Menu Costing'!E13</f>
        <v>0</v>
      </c>
      <c r="E5" s="86">
        <f>SUM(C5*D5)</f>
        <v>0</v>
      </c>
      <c r="F5" s="160"/>
      <c r="G5" s="28">
        <f>IF(E5&gt;=0.01,C5*F5,0)</f>
        <v>0</v>
      </c>
      <c r="H5" s="567"/>
      <c r="I5" s="567"/>
      <c r="J5" s="253" t="s">
        <v>55</v>
      </c>
      <c r="K5" s="254"/>
      <c r="L5" s="255">
        <f>'Menu Costing'!G7</f>
        <v>0</v>
      </c>
      <c r="M5" s="256">
        <f>IFERROR(SUM(K5*L5),0)</f>
        <v>0</v>
      </c>
      <c r="N5" s="257"/>
      <c r="O5" s="32">
        <f>K5*N5</f>
        <v>0</v>
      </c>
      <c r="Q5" s="234"/>
      <c r="R5" s="234"/>
      <c r="S5" s="235"/>
      <c r="T5" s="236"/>
    </row>
    <row r="6" spans="1:26" x14ac:dyDescent="0.25">
      <c r="A6" s="546"/>
      <c r="B6" s="87">
        <f>'Menu Costing'!B14</f>
        <v>0</v>
      </c>
      <c r="C6" s="158"/>
      <c r="D6" s="88" t="b">
        <f>'Menu Costing'!E14</f>
        <v>0</v>
      </c>
      <c r="E6" s="89">
        <f t="shared" ref="E6:E46" si="0">SUM(C6*D6)</f>
        <v>0</v>
      </c>
      <c r="F6" s="161"/>
      <c r="G6" s="26">
        <f t="shared" ref="G6:G74" si="1">IF(E6&gt;=0.01,C6*F6,0)</f>
        <v>0</v>
      </c>
      <c r="H6" s="567"/>
      <c r="I6" s="567"/>
      <c r="J6" s="165"/>
      <c r="K6" s="166"/>
      <c r="L6" s="167"/>
      <c r="M6" s="31">
        <f t="shared" ref="M6:M73" si="2">K6*L6</f>
        <v>0</v>
      </c>
      <c r="N6" s="167"/>
      <c r="O6" s="27">
        <f t="shared" ref="O6:O73" si="3">K6*N6</f>
        <v>0</v>
      </c>
      <c r="Q6" s="234"/>
      <c r="R6" s="234"/>
      <c r="S6" s="235"/>
      <c r="T6" s="236"/>
    </row>
    <row r="7" spans="1:26" x14ac:dyDescent="0.25">
      <c r="A7" s="546"/>
      <c r="B7" s="87">
        <f>'Menu Costing'!B15</f>
        <v>0</v>
      </c>
      <c r="C7" s="158"/>
      <c r="D7" s="88" t="b">
        <f>'Menu Costing'!E15</f>
        <v>0</v>
      </c>
      <c r="E7" s="89">
        <f t="shared" si="0"/>
        <v>0</v>
      </c>
      <c r="F7" s="161"/>
      <c r="G7" s="26">
        <f t="shared" si="1"/>
        <v>0</v>
      </c>
      <c r="H7" s="567"/>
      <c r="I7" s="567"/>
      <c r="J7" s="168"/>
      <c r="K7" s="158"/>
      <c r="L7" s="164"/>
      <c r="M7" s="31">
        <f t="shared" si="2"/>
        <v>0</v>
      </c>
      <c r="N7" s="164"/>
      <c r="O7" s="27">
        <f t="shared" si="3"/>
        <v>0</v>
      </c>
      <c r="Q7" s="234"/>
      <c r="R7" s="234"/>
      <c r="S7" s="235"/>
      <c r="T7" s="236"/>
    </row>
    <row r="8" spans="1:26" x14ac:dyDescent="0.25">
      <c r="A8" s="546"/>
      <c r="B8" s="87">
        <f>'Menu Costing'!B16</f>
        <v>0</v>
      </c>
      <c r="C8" s="158"/>
      <c r="D8" s="88" t="b">
        <f>'Menu Costing'!E16</f>
        <v>0</v>
      </c>
      <c r="E8" s="89">
        <f t="shared" si="0"/>
        <v>0</v>
      </c>
      <c r="F8" s="161"/>
      <c r="G8" s="26">
        <f t="shared" si="1"/>
        <v>0</v>
      </c>
      <c r="H8" s="567"/>
      <c r="I8" s="567"/>
      <c r="J8" s="168"/>
      <c r="K8" s="158"/>
      <c r="L8" s="164"/>
      <c r="M8" s="31">
        <f t="shared" si="2"/>
        <v>0</v>
      </c>
      <c r="N8" s="164"/>
      <c r="O8" s="27">
        <f t="shared" si="3"/>
        <v>0</v>
      </c>
      <c r="Q8" s="234"/>
      <c r="R8" s="234"/>
      <c r="S8" s="235"/>
      <c r="T8" s="236"/>
    </row>
    <row r="9" spans="1:26" x14ac:dyDescent="0.25">
      <c r="A9" s="546"/>
      <c r="B9" s="87">
        <f>'Menu Costing'!B17</f>
        <v>0</v>
      </c>
      <c r="C9" s="158"/>
      <c r="D9" s="88">
        <f>'Menu Costing'!E17</f>
        <v>0</v>
      </c>
      <c r="E9" s="89">
        <f t="shared" si="0"/>
        <v>0</v>
      </c>
      <c r="F9" s="161"/>
      <c r="G9" s="26">
        <f t="shared" si="1"/>
        <v>0</v>
      </c>
      <c r="H9" s="567"/>
      <c r="I9" s="567"/>
      <c r="J9" s="168"/>
      <c r="K9" s="158"/>
      <c r="L9" s="164"/>
      <c r="M9" s="31">
        <f t="shared" si="2"/>
        <v>0</v>
      </c>
      <c r="N9" s="164"/>
      <c r="O9" s="27">
        <f t="shared" si="3"/>
        <v>0</v>
      </c>
      <c r="Q9" s="234"/>
      <c r="R9" s="234"/>
      <c r="S9" s="235"/>
      <c r="T9" s="236"/>
    </row>
    <row r="10" spans="1:26" x14ac:dyDescent="0.25">
      <c r="A10" s="546"/>
      <c r="B10" s="87">
        <f>'Menu Costing'!B18</f>
        <v>0</v>
      </c>
      <c r="C10" s="158"/>
      <c r="D10" s="88">
        <f>'Menu Costing'!E18</f>
        <v>0</v>
      </c>
      <c r="E10" s="89">
        <f t="shared" si="0"/>
        <v>0</v>
      </c>
      <c r="F10" s="161"/>
      <c r="G10" s="26">
        <f t="shared" si="1"/>
        <v>0</v>
      </c>
      <c r="H10" s="567"/>
      <c r="I10" s="567"/>
      <c r="J10" s="168"/>
      <c r="K10" s="158"/>
      <c r="L10" s="164"/>
      <c r="M10" s="31">
        <f t="shared" si="2"/>
        <v>0</v>
      </c>
      <c r="N10" s="164"/>
      <c r="O10" s="27">
        <f t="shared" si="3"/>
        <v>0</v>
      </c>
      <c r="Q10" s="240"/>
      <c r="R10" s="240"/>
      <c r="S10" s="240"/>
      <c r="T10" s="237"/>
    </row>
    <row r="11" spans="1:26" s="108" customFormat="1" x14ac:dyDescent="0.25">
      <c r="A11" s="546"/>
      <c r="B11" s="87">
        <f>'Menu Costing'!B19</f>
        <v>0</v>
      </c>
      <c r="C11" s="158"/>
      <c r="D11" s="88">
        <f>'Menu Costing'!E19</f>
        <v>0</v>
      </c>
      <c r="E11" s="89">
        <f t="shared" si="0"/>
        <v>0</v>
      </c>
      <c r="F11" s="161"/>
      <c r="G11" s="26">
        <f t="shared" si="1"/>
        <v>0</v>
      </c>
      <c r="H11" s="567"/>
      <c r="I11" s="567"/>
      <c r="J11" s="168"/>
      <c r="K11" s="158"/>
      <c r="L11" s="164"/>
      <c r="M11" s="31">
        <f t="shared" si="2"/>
        <v>0</v>
      </c>
      <c r="N11" s="164"/>
      <c r="O11" s="27">
        <f t="shared" si="3"/>
        <v>0</v>
      </c>
      <c r="Q11" s="198"/>
      <c r="R11" s="198"/>
      <c r="S11" s="198"/>
      <c r="T11" s="198"/>
      <c r="U11" s="223"/>
      <c r="V11" s="223"/>
      <c r="W11" s="223"/>
      <c r="X11" s="223"/>
      <c r="Y11" s="223"/>
      <c r="Z11" s="223"/>
    </row>
    <row r="12" spans="1:26" s="108" customFormat="1" x14ac:dyDescent="0.25">
      <c r="A12" s="546"/>
      <c r="B12" s="87">
        <f>'Menu Costing'!B20</f>
        <v>0</v>
      </c>
      <c r="C12" s="158"/>
      <c r="D12" s="88">
        <f>'Menu Costing'!E20</f>
        <v>0</v>
      </c>
      <c r="E12" s="89">
        <f t="shared" si="0"/>
        <v>0</v>
      </c>
      <c r="F12" s="161"/>
      <c r="G12" s="26">
        <f t="shared" si="1"/>
        <v>0</v>
      </c>
      <c r="H12" s="567"/>
      <c r="I12" s="567"/>
      <c r="J12" s="168"/>
      <c r="K12" s="158"/>
      <c r="L12" s="164"/>
      <c r="M12" s="31">
        <f t="shared" si="2"/>
        <v>0</v>
      </c>
      <c r="N12" s="164"/>
      <c r="O12" s="27">
        <f t="shared" si="3"/>
        <v>0</v>
      </c>
      <c r="Q12" s="241"/>
      <c r="R12" s="241"/>
      <c r="S12" s="241"/>
      <c r="T12" s="221"/>
      <c r="U12" s="223"/>
      <c r="V12" s="223"/>
      <c r="W12" s="223"/>
      <c r="X12" s="223"/>
      <c r="Y12" s="223"/>
      <c r="Z12" s="223"/>
    </row>
    <row r="13" spans="1:26" s="108" customFormat="1" x14ac:dyDescent="0.25">
      <c r="A13" s="546"/>
      <c r="B13" s="87">
        <f>'Menu Costing'!B21</f>
        <v>0</v>
      </c>
      <c r="C13" s="158"/>
      <c r="D13" s="88">
        <f>'Menu Costing'!E21</f>
        <v>0</v>
      </c>
      <c r="E13" s="89">
        <f t="shared" si="0"/>
        <v>0</v>
      </c>
      <c r="F13" s="161"/>
      <c r="G13" s="26">
        <f t="shared" si="1"/>
        <v>0</v>
      </c>
      <c r="H13" s="567"/>
      <c r="I13" s="567"/>
      <c r="J13" s="168"/>
      <c r="K13" s="158"/>
      <c r="L13" s="164"/>
      <c r="M13" s="31">
        <f t="shared" si="2"/>
        <v>0</v>
      </c>
      <c r="N13" s="164"/>
      <c r="O13" s="27">
        <f t="shared" si="3"/>
        <v>0</v>
      </c>
      <c r="Q13" s="241"/>
      <c r="R13" s="241"/>
      <c r="S13" s="241"/>
      <c r="T13" s="221"/>
      <c r="U13" s="223"/>
      <c r="V13" s="223"/>
      <c r="W13" s="223"/>
      <c r="X13" s="223"/>
      <c r="Y13" s="223"/>
      <c r="Z13" s="223"/>
    </row>
    <row r="14" spans="1:26" s="108" customFormat="1" x14ac:dyDescent="0.25">
      <c r="A14" s="546"/>
      <c r="B14" s="87">
        <f>'Menu Costing'!B22</f>
        <v>0</v>
      </c>
      <c r="C14" s="158"/>
      <c r="D14" s="88">
        <f>'Menu Costing'!E22</f>
        <v>0</v>
      </c>
      <c r="E14" s="89">
        <f t="shared" si="0"/>
        <v>0</v>
      </c>
      <c r="F14" s="161"/>
      <c r="G14" s="26">
        <f t="shared" si="1"/>
        <v>0</v>
      </c>
      <c r="H14" s="567"/>
      <c r="I14" s="567"/>
      <c r="J14" s="168"/>
      <c r="K14" s="158"/>
      <c r="L14" s="164"/>
      <c r="M14" s="31">
        <f t="shared" si="2"/>
        <v>0</v>
      </c>
      <c r="N14" s="164"/>
      <c r="O14" s="27">
        <f t="shared" si="3"/>
        <v>0</v>
      </c>
      <c r="Q14" s="241"/>
      <c r="R14" s="241"/>
      <c r="S14" s="241"/>
      <c r="T14" s="198"/>
      <c r="U14" s="223"/>
      <c r="V14" s="223"/>
      <c r="W14" s="223"/>
      <c r="X14" s="223"/>
      <c r="Y14" s="223"/>
      <c r="Z14" s="223"/>
    </row>
    <row r="15" spans="1:26" x14ac:dyDescent="0.25">
      <c r="A15" s="546"/>
      <c r="B15" s="87">
        <f>'Menu Costing'!B23</f>
        <v>0</v>
      </c>
      <c r="C15" s="158"/>
      <c r="D15" s="88">
        <f>'Menu Costing'!E23</f>
        <v>0</v>
      </c>
      <c r="E15" s="89">
        <f t="shared" si="0"/>
        <v>0</v>
      </c>
      <c r="F15" s="161"/>
      <c r="G15" s="26">
        <f t="shared" si="1"/>
        <v>0</v>
      </c>
      <c r="H15" s="567"/>
      <c r="I15" s="567"/>
      <c r="J15" s="168"/>
      <c r="K15" s="158"/>
      <c r="L15" s="164"/>
      <c r="M15" s="31">
        <f t="shared" si="2"/>
        <v>0</v>
      </c>
      <c r="N15" s="164"/>
      <c r="O15" s="27">
        <f t="shared" si="3"/>
        <v>0</v>
      </c>
      <c r="Q15" s="241"/>
      <c r="R15" s="241"/>
      <c r="S15" s="241"/>
      <c r="T15" s="198"/>
    </row>
    <row r="16" spans="1:26" ht="15" customHeight="1" x14ac:dyDescent="0.25">
      <c r="A16" s="546"/>
      <c r="B16" s="87">
        <f>'Menu Costing'!B24</f>
        <v>0</v>
      </c>
      <c r="C16" s="158"/>
      <c r="D16" s="88">
        <f>'Menu Costing'!E24</f>
        <v>0</v>
      </c>
      <c r="E16" s="89">
        <f t="shared" si="0"/>
        <v>0</v>
      </c>
      <c r="F16" s="161"/>
      <c r="G16" s="26">
        <f t="shared" si="1"/>
        <v>0</v>
      </c>
      <c r="H16" s="567"/>
      <c r="I16" s="567"/>
      <c r="J16" s="168"/>
      <c r="K16" s="158"/>
      <c r="L16" s="164"/>
      <c r="M16" s="31">
        <f t="shared" si="2"/>
        <v>0</v>
      </c>
      <c r="N16" s="164"/>
      <c r="O16" s="27">
        <f t="shared" si="3"/>
        <v>0</v>
      </c>
      <c r="Q16" s="198"/>
      <c r="R16" s="198"/>
      <c r="S16" s="198"/>
      <c r="T16" s="198"/>
    </row>
    <row r="17" spans="1:26" x14ac:dyDescent="0.25">
      <c r="A17" s="546"/>
      <c r="B17" s="87">
        <f>'Menu Costing'!B25</f>
        <v>0</v>
      </c>
      <c r="C17" s="158"/>
      <c r="D17" s="88">
        <f>'Menu Costing'!E25</f>
        <v>0</v>
      </c>
      <c r="E17" s="89">
        <f t="shared" si="0"/>
        <v>0</v>
      </c>
      <c r="F17" s="161"/>
      <c r="G17" s="26">
        <f t="shared" si="1"/>
        <v>0</v>
      </c>
      <c r="H17" s="567"/>
      <c r="I17" s="567"/>
      <c r="J17" s="168"/>
      <c r="K17" s="158"/>
      <c r="L17" s="164"/>
      <c r="M17" s="31">
        <f t="shared" si="2"/>
        <v>0</v>
      </c>
      <c r="N17" s="164"/>
      <c r="O17" s="27">
        <f t="shared" si="3"/>
        <v>0</v>
      </c>
      <c r="Q17" s="241"/>
      <c r="R17" s="241"/>
      <c r="S17" s="241"/>
      <c r="T17" s="241"/>
    </row>
    <row r="18" spans="1:26" ht="15.75" thickBot="1" x14ac:dyDescent="0.3">
      <c r="A18" s="547"/>
      <c r="B18" s="133">
        <f>'Menu Costing'!B26</f>
        <v>0</v>
      </c>
      <c r="C18" s="159"/>
      <c r="D18" s="90">
        <f>'Menu Costing'!E26</f>
        <v>0</v>
      </c>
      <c r="E18" s="91">
        <f t="shared" si="0"/>
        <v>0</v>
      </c>
      <c r="F18" s="162"/>
      <c r="G18" s="131">
        <f t="shared" si="1"/>
        <v>0</v>
      </c>
      <c r="H18" s="567"/>
      <c r="I18" s="567"/>
      <c r="J18" s="168"/>
      <c r="K18" s="158"/>
      <c r="L18" s="164"/>
      <c r="M18" s="31">
        <f t="shared" si="2"/>
        <v>0</v>
      </c>
      <c r="N18" s="164"/>
      <c r="O18" s="27">
        <f t="shared" si="3"/>
        <v>0</v>
      </c>
      <c r="Q18" s="242"/>
      <c r="R18" s="242"/>
      <c r="S18" s="242"/>
      <c r="T18" s="242"/>
    </row>
    <row r="19" spans="1:26" x14ac:dyDescent="0.25">
      <c r="A19" s="545" t="s">
        <v>3</v>
      </c>
      <c r="B19" s="84">
        <f>'Menu Costing'!F13</f>
        <v>0</v>
      </c>
      <c r="C19" s="157"/>
      <c r="D19" s="85" t="b">
        <f>'Menu Costing'!I13</f>
        <v>0</v>
      </c>
      <c r="E19" s="86">
        <f t="shared" si="0"/>
        <v>0</v>
      </c>
      <c r="F19" s="163"/>
      <c r="G19" s="28">
        <f t="shared" si="1"/>
        <v>0</v>
      </c>
      <c r="H19" s="567"/>
      <c r="I19" s="567"/>
      <c r="J19" s="168"/>
      <c r="K19" s="158"/>
      <c r="L19" s="164"/>
      <c r="M19" s="31">
        <f t="shared" si="2"/>
        <v>0</v>
      </c>
      <c r="N19" s="164"/>
      <c r="O19" s="27">
        <f t="shared" si="3"/>
        <v>0</v>
      </c>
    </row>
    <row r="20" spans="1:26" x14ac:dyDescent="0.25">
      <c r="A20" s="546"/>
      <c r="B20" s="87">
        <f>'Menu Costing'!F14</f>
        <v>0</v>
      </c>
      <c r="C20" s="158"/>
      <c r="D20" s="88" t="b">
        <f>'Menu Costing'!I14</f>
        <v>0</v>
      </c>
      <c r="E20" s="89">
        <f t="shared" si="0"/>
        <v>0</v>
      </c>
      <c r="F20" s="164"/>
      <c r="G20" s="26">
        <f t="shared" si="1"/>
        <v>0</v>
      </c>
      <c r="H20" s="567"/>
      <c r="I20" s="567"/>
      <c r="J20" s="168"/>
      <c r="K20" s="158"/>
      <c r="L20" s="164"/>
      <c r="M20" s="31">
        <f t="shared" si="2"/>
        <v>0</v>
      </c>
      <c r="N20" s="164"/>
      <c r="O20" s="27">
        <f t="shared" si="3"/>
        <v>0</v>
      </c>
    </row>
    <row r="21" spans="1:26" x14ac:dyDescent="0.25">
      <c r="A21" s="546"/>
      <c r="B21" s="87">
        <f>'Menu Costing'!F15</f>
        <v>0</v>
      </c>
      <c r="C21" s="158"/>
      <c r="D21" s="88" t="b">
        <f>'Menu Costing'!I15</f>
        <v>0</v>
      </c>
      <c r="E21" s="89">
        <f t="shared" si="0"/>
        <v>0</v>
      </c>
      <c r="F21" s="164"/>
      <c r="G21" s="26">
        <f t="shared" si="1"/>
        <v>0</v>
      </c>
      <c r="H21" s="567"/>
      <c r="I21" s="567"/>
      <c r="J21" s="168"/>
      <c r="K21" s="158"/>
      <c r="L21" s="164"/>
      <c r="M21" s="31">
        <f t="shared" si="2"/>
        <v>0</v>
      </c>
      <c r="N21" s="164"/>
      <c r="O21" s="27">
        <f t="shared" si="3"/>
        <v>0</v>
      </c>
    </row>
    <row r="22" spans="1:26" x14ac:dyDescent="0.25">
      <c r="A22" s="546"/>
      <c r="B22" s="87">
        <f>'Menu Costing'!F16</f>
        <v>0</v>
      </c>
      <c r="C22" s="158"/>
      <c r="D22" s="88" t="b">
        <f>'Menu Costing'!I16</f>
        <v>0</v>
      </c>
      <c r="E22" s="89">
        <f t="shared" si="0"/>
        <v>0</v>
      </c>
      <c r="F22" s="164"/>
      <c r="G22" s="26">
        <f t="shared" si="1"/>
        <v>0</v>
      </c>
      <c r="H22" s="567"/>
      <c r="I22" s="567"/>
      <c r="J22" s="168"/>
      <c r="K22" s="158"/>
      <c r="L22" s="164"/>
      <c r="M22" s="31">
        <f t="shared" si="2"/>
        <v>0</v>
      </c>
      <c r="N22" s="164"/>
      <c r="O22" s="27">
        <f t="shared" si="3"/>
        <v>0</v>
      </c>
    </row>
    <row r="23" spans="1:26" x14ac:dyDescent="0.25">
      <c r="A23" s="546"/>
      <c r="B23" s="87">
        <f>'Menu Costing'!F17</f>
        <v>0</v>
      </c>
      <c r="C23" s="158"/>
      <c r="D23" s="88">
        <f>'Menu Costing'!I17</f>
        <v>0</v>
      </c>
      <c r="E23" s="89">
        <f t="shared" si="0"/>
        <v>0</v>
      </c>
      <c r="F23" s="164"/>
      <c r="G23" s="26">
        <f t="shared" si="1"/>
        <v>0</v>
      </c>
      <c r="H23" s="567"/>
      <c r="I23" s="567"/>
      <c r="J23" s="168"/>
      <c r="K23" s="158"/>
      <c r="L23" s="164"/>
      <c r="M23" s="31">
        <f t="shared" si="2"/>
        <v>0</v>
      </c>
      <c r="N23" s="164"/>
      <c r="O23" s="27">
        <f t="shared" si="3"/>
        <v>0</v>
      </c>
    </row>
    <row r="24" spans="1:26" s="108" customFormat="1" x14ac:dyDescent="0.25">
      <c r="A24" s="546"/>
      <c r="B24" s="87">
        <f>'Menu Costing'!F18</f>
        <v>0</v>
      </c>
      <c r="C24" s="158"/>
      <c r="D24" s="88">
        <f>'Menu Costing'!I18</f>
        <v>0</v>
      </c>
      <c r="E24" s="89">
        <f t="shared" si="0"/>
        <v>0</v>
      </c>
      <c r="F24" s="164"/>
      <c r="G24" s="26">
        <f t="shared" si="1"/>
        <v>0</v>
      </c>
      <c r="H24" s="567"/>
      <c r="I24" s="567"/>
      <c r="J24" s="168"/>
      <c r="K24" s="158"/>
      <c r="L24" s="164"/>
      <c r="M24" s="31">
        <f t="shared" si="2"/>
        <v>0</v>
      </c>
      <c r="N24" s="164"/>
      <c r="O24" s="27">
        <f t="shared" si="3"/>
        <v>0</v>
      </c>
      <c r="Q24" s="223"/>
      <c r="R24" s="223"/>
      <c r="S24" s="223"/>
      <c r="T24" s="223"/>
      <c r="U24" s="223"/>
      <c r="V24" s="223"/>
      <c r="W24" s="223"/>
      <c r="X24" s="223"/>
      <c r="Y24" s="223"/>
      <c r="Z24" s="223"/>
    </row>
    <row r="25" spans="1:26" s="108" customFormat="1" x14ac:dyDescent="0.25">
      <c r="A25" s="546"/>
      <c r="B25" s="87">
        <f>'Menu Costing'!F19</f>
        <v>0</v>
      </c>
      <c r="C25" s="158"/>
      <c r="D25" s="88">
        <f>'Menu Costing'!I19</f>
        <v>0</v>
      </c>
      <c r="E25" s="89">
        <f t="shared" si="0"/>
        <v>0</v>
      </c>
      <c r="F25" s="164"/>
      <c r="G25" s="26">
        <f t="shared" si="1"/>
        <v>0</v>
      </c>
      <c r="H25" s="567"/>
      <c r="I25" s="567"/>
      <c r="J25" s="168"/>
      <c r="K25" s="158"/>
      <c r="L25" s="164"/>
      <c r="M25" s="31">
        <f t="shared" si="2"/>
        <v>0</v>
      </c>
      <c r="N25" s="164"/>
      <c r="O25" s="27">
        <f t="shared" si="3"/>
        <v>0</v>
      </c>
      <c r="Q25" s="223"/>
      <c r="R25" s="223"/>
      <c r="S25" s="223"/>
      <c r="T25" s="223"/>
      <c r="U25" s="223"/>
      <c r="V25" s="223"/>
      <c r="W25" s="223"/>
      <c r="X25" s="223"/>
      <c r="Y25" s="223"/>
      <c r="Z25" s="223"/>
    </row>
    <row r="26" spans="1:26" s="108" customFormat="1" x14ac:dyDescent="0.25">
      <c r="A26" s="546"/>
      <c r="B26" s="87">
        <f>'Menu Costing'!F20</f>
        <v>0</v>
      </c>
      <c r="C26" s="158"/>
      <c r="D26" s="88">
        <f>'Menu Costing'!I20</f>
        <v>0</v>
      </c>
      <c r="E26" s="89">
        <f t="shared" si="0"/>
        <v>0</v>
      </c>
      <c r="F26" s="164"/>
      <c r="G26" s="26">
        <f t="shared" si="1"/>
        <v>0</v>
      </c>
      <c r="H26" s="567"/>
      <c r="I26" s="567"/>
      <c r="J26" s="168"/>
      <c r="K26" s="158"/>
      <c r="L26" s="164"/>
      <c r="M26" s="31">
        <f t="shared" si="2"/>
        <v>0</v>
      </c>
      <c r="N26" s="164"/>
      <c r="O26" s="27">
        <f t="shared" si="3"/>
        <v>0</v>
      </c>
      <c r="Q26" s="223"/>
      <c r="R26" s="223"/>
      <c r="S26" s="223"/>
      <c r="T26" s="223"/>
      <c r="U26" s="223"/>
      <c r="V26" s="223"/>
      <c r="W26" s="223"/>
      <c r="X26" s="223"/>
      <c r="Y26" s="223"/>
      <c r="Z26" s="223"/>
    </row>
    <row r="27" spans="1:26" s="108" customFormat="1" x14ac:dyDescent="0.25">
      <c r="A27" s="546"/>
      <c r="B27" s="87">
        <f>'Menu Costing'!F21</f>
        <v>0</v>
      </c>
      <c r="C27" s="158"/>
      <c r="D27" s="88">
        <f>'Menu Costing'!I21</f>
        <v>0</v>
      </c>
      <c r="E27" s="89">
        <f t="shared" si="0"/>
        <v>0</v>
      </c>
      <c r="F27" s="164"/>
      <c r="G27" s="26">
        <f t="shared" si="1"/>
        <v>0</v>
      </c>
      <c r="H27" s="567"/>
      <c r="I27" s="567"/>
      <c r="J27" s="168"/>
      <c r="K27" s="158"/>
      <c r="L27" s="164"/>
      <c r="M27" s="31">
        <f t="shared" si="2"/>
        <v>0</v>
      </c>
      <c r="N27" s="164"/>
      <c r="O27" s="27">
        <f t="shared" si="3"/>
        <v>0</v>
      </c>
      <c r="Q27" s="223"/>
      <c r="R27" s="223"/>
      <c r="S27" s="223"/>
      <c r="T27" s="223"/>
      <c r="U27" s="223"/>
      <c r="V27" s="223"/>
      <c r="W27" s="223"/>
      <c r="X27" s="223"/>
      <c r="Y27" s="223"/>
      <c r="Z27" s="223"/>
    </row>
    <row r="28" spans="1:26" x14ac:dyDescent="0.25">
      <c r="A28" s="546"/>
      <c r="B28" s="87">
        <f>'Menu Costing'!F22</f>
        <v>0</v>
      </c>
      <c r="C28" s="158"/>
      <c r="D28" s="88">
        <f>'Menu Costing'!I22</f>
        <v>0</v>
      </c>
      <c r="E28" s="89">
        <f t="shared" si="0"/>
        <v>0</v>
      </c>
      <c r="F28" s="164"/>
      <c r="G28" s="26">
        <f t="shared" si="1"/>
        <v>0</v>
      </c>
      <c r="H28" s="567"/>
      <c r="I28" s="567"/>
      <c r="J28" s="168"/>
      <c r="K28" s="158"/>
      <c r="L28" s="164"/>
      <c r="M28" s="31">
        <f t="shared" si="2"/>
        <v>0</v>
      </c>
      <c r="N28" s="164"/>
      <c r="O28" s="27">
        <f t="shared" si="3"/>
        <v>0</v>
      </c>
    </row>
    <row r="29" spans="1:26" x14ac:dyDescent="0.25">
      <c r="A29" s="546"/>
      <c r="B29" s="87">
        <f>'Menu Costing'!F23</f>
        <v>0</v>
      </c>
      <c r="C29" s="158"/>
      <c r="D29" s="88">
        <f>'Menu Costing'!I23</f>
        <v>0</v>
      </c>
      <c r="E29" s="89">
        <f t="shared" si="0"/>
        <v>0</v>
      </c>
      <c r="F29" s="164"/>
      <c r="G29" s="26">
        <f t="shared" si="1"/>
        <v>0</v>
      </c>
      <c r="H29" s="567"/>
      <c r="I29" s="567"/>
      <c r="J29" s="168"/>
      <c r="K29" s="158"/>
      <c r="L29" s="164"/>
      <c r="M29" s="31">
        <f t="shared" si="2"/>
        <v>0</v>
      </c>
      <c r="N29" s="164"/>
      <c r="O29" s="27">
        <f t="shared" si="3"/>
        <v>0</v>
      </c>
    </row>
    <row r="30" spans="1:26" x14ac:dyDescent="0.25">
      <c r="A30" s="546"/>
      <c r="B30" s="87">
        <f>'Menu Costing'!F24</f>
        <v>0</v>
      </c>
      <c r="C30" s="158"/>
      <c r="D30" s="88">
        <f>'Menu Costing'!I24</f>
        <v>0</v>
      </c>
      <c r="E30" s="89">
        <f t="shared" si="0"/>
        <v>0</v>
      </c>
      <c r="F30" s="164"/>
      <c r="G30" s="26">
        <f t="shared" si="1"/>
        <v>0</v>
      </c>
      <c r="H30" s="567"/>
      <c r="I30" s="567"/>
      <c r="J30" s="168"/>
      <c r="K30" s="158"/>
      <c r="L30" s="164"/>
      <c r="M30" s="31">
        <f t="shared" si="2"/>
        <v>0</v>
      </c>
      <c r="N30" s="164"/>
      <c r="O30" s="27">
        <f t="shared" si="3"/>
        <v>0</v>
      </c>
    </row>
    <row r="31" spans="1:26" x14ac:dyDescent="0.25">
      <c r="A31" s="546"/>
      <c r="B31" s="87">
        <f>'Menu Costing'!F25</f>
        <v>0</v>
      </c>
      <c r="C31" s="158"/>
      <c r="D31" s="88">
        <f>'Menu Costing'!I25</f>
        <v>0</v>
      </c>
      <c r="E31" s="89">
        <f t="shared" si="0"/>
        <v>0</v>
      </c>
      <c r="F31" s="164"/>
      <c r="G31" s="26">
        <f t="shared" si="1"/>
        <v>0</v>
      </c>
      <c r="H31" s="567"/>
      <c r="I31" s="567"/>
      <c r="J31" s="168"/>
      <c r="K31" s="158"/>
      <c r="L31" s="164"/>
      <c r="M31" s="31">
        <f t="shared" si="2"/>
        <v>0</v>
      </c>
      <c r="N31" s="164"/>
      <c r="O31" s="27">
        <f t="shared" si="3"/>
        <v>0</v>
      </c>
    </row>
    <row r="32" spans="1:26" ht="15.75" thickBot="1" x14ac:dyDescent="0.3">
      <c r="A32" s="547"/>
      <c r="B32" s="133">
        <f>'Menu Costing'!F26</f>
        <v>0</v>
      </c>
      <c r="C32" s="159"/>
      <c r="D32" s="90">
        <f>'Menu Costing'!I26</f>
        <v>0</v>
      </c>
      <c r="E32" s="91">
        <f t="shared" si="0"/>
        <v>0</v>
      </c>
      <c r="F32" s="162"/>
      <c r="G32" s="131">
        <f t="shared" si="1"/>
        <v>0</v>
      </c>
      <c r="H32" s="567"/>
      <c r="I32" s="567"/>
      <c r="J32" s="168"/>
      <c r="K32" s="158"/>
      <c r="L32" s="164"/>
      <c r="M32" s="31">
        <f t="shared" si="2"/>
        <v>0</v>
      </c>
      <c r="N32" s="164"/>
      <c r="O32" s="27">
        <f t="shared" si="3"/>
        <v>0</v>
      </c>
    </row>
    <row r="33" spans="1:26" x14ac:dyDescent="0.25">
      <c r="A33" s="558" t="s">
        <v>6</v>
      </c>
      <c r="B33" s="84">
        <f>'Menu Costing'!J13</f>
        <v>0</v>
      </c>
      <c r="C33" s="157"/>
      <c r="D33" s="85" t="b">
        <f>'Menu Costing'!M13</f>
        <v>0</v>
      </c>
      <c r="E33" s="86">
        <f t="shared" si="0"/>
        <v>0</v>
      </c>
      <c r="F33" s="163"/>
      <c r="G33" s="28">
        <f t="shared" si="1"/>
        <v>0</v>
      </c>
      <c r="H33" s="567"/>
      <c r="I33" s="567"/>
      <c r="J33" s="168"/>
      <c r="K33" s="158"/>
      <c r="L33" s="164"/>
      <c r="M33" s="31">
        <f t="shared" si="2"/>
        <v>0</v>
      </c>
      <c r="N33" s="164"/>
      <c r="O33" s="27">
        <f t="shared" si="3"/>
        <v>0</v>
      </c>
    </row>
    <row r="34" spans="1:26" x14ac:dyDescent="0.25">
      <c r="A34" s="559"/>
      <c r="B34" s="87">
        <f>'Menu Costing'!J14</f>
        <v>0</v>
      </c>
      <c r="C34" s="158"/>
      <c r="D34" s="88" t="b">
        <f>'Menu Costing'!M14</f>
        <v>0</v>
      </c>
      <c r="E34" s="89">
        <f t="shared" si="0"/>
        <v>0</v>
      </c>
      <c r="F34" s="164"/>
      <c r="G34" s="26">
        <f t="shared" si="1"/>
        <v>0</v>
      </c>
      <c r="H34" s="567"/>
      <c r="I34" s="567"/>
      <c r="J34" s="168"/>
      <c r="K34" s="158"/>
      <c r="L34" s="164"/>
      <c r="M34" s="31">
        <f t="shared" si="2"/>
        <v>0</v>
      </c>
      <c r="N34" s="164"/>
      <c r="O34" s="27">
        <f t="shared" si="3"/>
        <v>0</v>
      </c>
    </row>
    <row r="35" spans="1:26" x14ac:dyDescent="0.25">
      <c r="A35" s="559"/>
      <c r="B35" s="87">
        <f>'Menu Costing'!J15</f>
        <v>0</v>
      </c>
      <c r="C35" s="158"/>
      <c r="D35" s="88" t="b">
        <f>'Menu Costing'!M15</f>
        <v>0</v>
      </c>
      <c r="E35" s="89">
        <f t="shared" si="0"/>
        <v>0</v>
      </c>
      <c r="F35" s="164"/>
      <c r="G35" s="26">
        <f t="shared" si="1"/>
        <v>0</v>
      </c>
      <c r="H35" s="567"/>
      <c r="I35" s="567"/>
      <c r="J35" s="168"/>
      <c r="K35" s="158"/>
      <c r="L35" s="164"/>
      <c r="M35" s="31">
        <f t="shared" si="2"/>
        <v>0</v>
      </c>
      <c r="N35" s="164"/>
      <c r="O35" s="27">
        <f t="shared" si="3"/>
        <v>0</v>
      </c>
    </row>
    <row r="36" spans="1:26" x14ac:dyDescent="0.25">
      <c r="A36" s="559"/>
      <c r="B36" s="87">
        <f>'Menu Costing'!J16</f>
        <v>0</v>
      </c>
      <c r="C36" s="158"/>
      <c r="D36" s="88" t="b">
        <f>'Menu Costing'!M16</f>
        <v>0</v>
      </c>
      <c r="E36" s="89">
        <f t="shared" si="0"/>
        <v>0</v>
      </c>
      <c r="F36" s="164"/>
      <c r="G36" s="26">
        <f t="shared" si="1"/>
        <v>0</v>
      </c>
      <c r="H36" s="567"/>
      <c r="I36" s="567"/>
      <c r="J36" s="168"/>
      <c r="K36" s="158"/>
      <c r="L36" s="164"/>
      <c r="M36" s="31">
        <f t="shared" si="2"/>
        <v>0</v>
      </c>
      <c r="N36" s="164"/>
      <c r="O36" s="27">
        <f t="shared" si="3"/>
        <v>0</v>
      </c>
    </row>
    <row r="37" spans="1:26" x14ac:dyDescent="0.25">
      <c r="A37" s="559"/>
      <c r="B37" s="87">
        <f>'Menu Costing'!J17</f>
        <v>0</v>
      </c>
      <c r="C37" s="158"/>
      <c r="D37" s="88">
        <f>'Menu Costing'!M17</f>
        <v>0</v>
      </c>
      <c r="E37" s="89">
        <f t="shared" si="0"/>
        <v>0</v>
      </c>
      <c r="F37" s="164"/>
      <c r="G37" s="26">
        <f t="shared" si="1"/>
        <v>0</v>
      </c>
      <c r="H37" s="567"/>
      <c r="I37" s="567"/>
      <c r="J37" s="168"/>
      <c r="K37" s="158"/>
      <c r="L37" s="164"/>
      <c r="M37" s="31">
        <f t="shared" si="2"/>
        <v>0</v>
      </c>
      <c r="N37" s="164"/>
      <c r="O37" s="27">
        <f t="shared" si="3"/>
        <v>0</v>
      </c>
    </row>
    <row r="38" spans="1:26" s="108" customFormat="1" x14ac:dyDescent="0.25">
      <c r="A38" s="559"/>
      <c r="B38" s="87">
        <f>'Menu Costing'!J18</f>
        <v>0</v>
      </c>
      <c r="C38" s="158"/>
      <c r="D38" s="88">
        <f>'Menu Costing'!M18</f>
        <v>0</v>
      </c>
      <c r="E38" s="89">
        <f t="shared" si="0"/>
        <v>0</v>
      </c>
      <c r="F38" s="164"/>
      <c r="G38" s="26">
        <f t="shared" si="1"/>
        <v>0</v>
      </c>
      <c r="H38" s="567"/>
      <c r="I38" s="567"/>
      <c r="J38" s="168"/>
      <c r="K38" s="158"/>
      <c r="L38" s="164"/>
      <c r="M38" s="31">
        <f t="shared" si="2"/>
        <v>0</v>
      </c>
      <c r="N38" s="164"/>
      <c r="O38" s="27">
        <f t="shared" si="3"/>
        <v>0</v>
      </c>
      <c r="Q38" s="223"/>
      <c r="R38" s="223"/>
      <c r="S38" s="223"/>
      <c r="T38" s="223"/>
      <c r="U38" s="223"/>
      <c r="V38" s="223"/>
      <c r="W38" s="223"/>
      <c r="X38" s="223"/>
      <c r="Y38" s="223"/>
      <c r="Z38" s="223"/>
    </row>
    <row r="39" spans="1:26" s="108" customFormat="1" x14ac:dyDescent="0.25">
      <c r="A39" s="559"/>
      <c r="B39" s="87">
        <f>'Menu Costing'!J19</f>
        <v>0</v>
      </c>
      <c r="C39" s="158"/>
      <c r="D39" s="88">
        <f>'Menu Costing'!M19</f>
        <v>0</v>
      </c>
      <c r="E39" s="89">
        <f t="shared" si="0"/>
        <v>0</v>
      </c>
      <c r="F39" s="164"/>
      <c r="G39" s="26">
        <f t="shared" si="1"/>
        <v>0</v>
      </c>
      <c r="H39" s="567"/>
      <c r="I39" s="567"/>
      <c r="J39" s="168"/>
      <c r="K39" s="158"/>
      <c r="L39" s="164"/>
      <c r="M39" s="31">
        <f t="shared" si="2"/>
        <v>0</v>
      </c>
      <c r="N39" s="164"/>
      <c r="O39" s="27">
        <f t="shared" si="3"/>
        <v>0</v>
      </c>
      <c r="Q39" s="223"/>
      <c r="R39" s="223"/>
      <c r="S39" s="223"/>
      <c r="T39" s="223"/>
      <c r="U39" s="223"/>
      <c r="V39" s="223"/>
      <c r="W39" s="223"/>
      <c r="X39" s="223"/>
      <c r="Y39" s="223"/>
      <c r="Z39" s="223"/>
    </row>
    <row r="40" spans="1:26" s="108" customFormat="1" x14ac:dyDescent="0.25">
      <c r="A40" s="559"/>
      <c r="B40" s="87">
        <f>'Menu Costing'!J20</f>
        <v>0</v>
      </c>
      <c r="C40" s="158"/>
      <c r="D40" s="88">
        <f>'Menu Costing'!M20</f>
        <v>0</v>
      </c>
      <c r="E40" s="89">
        <f t="shared" si="0"/>
        <v>0</v>
      </c>
      <c r="F40" s="164"/>
      <c r="G40" s="26">
        <f t="shared" si="1"/>
        <v>0</v>
      </c>
      <c r="H40" s="567"/>
      <c r="I40" s="567"/>
      <c r="J40" s="168"/>
      <c r="K40" s="158"/>
      <c r="L40" s="164"/>
      <c r="M40" s="31">
        <f t="shared" si="2"/>
        <v>0</v>
      </c>
      <c r="N40" s="164"/>
      <c r="O40" s="27">
        <f t="shared" si="3"/>
        <v>0</v>
      </c>
      <c r="Q40" s="223"/>
      <c r="R40" s="223"/>
      <c r="S40" s="223"/>
      <c r="T40" s="223"/>
      <c r="U40" s="223"/>
      <c r="V40" s="223"/>
      <c r="W40" s="223"/>
      <c r="X40" s="223"/>
      <c r="Y40" s="223"/>
      <c r="Z40" s="223"/>
    </row>
    <row r="41" spans="1:26" s="108" customFormat="1" x14ac:dyDescent="0.25">
      <c r="A41" s="559"/>
      <c r="B41" s="87">
        <f>'Menu Costing'!J21</f>
        <v>0</v>
      </c>
      <c r="C41" s="158"/>
      <c r="D41" s="88">
        <f>'Menu Costing'!M21</f>
        <v>0</v>
      </c>
      <c r="E41" s="89">
        <f t="shared" si="0"/>
        <v>0</v>
      </c>
      <c r="F41" s="164"/>
      <c r="G41" s="26">
        <f t="shared" si="1"/>
        <v>0</v>
      </c>
      <c r="H41" s="567"/>
      <c r="I41" s="567"/>
      <c r="J41" s="168"/>
      <c r="K41" s="158"/>
      <c r="L41" s="164"/>
      <c r="M41" s="31">
        <f t="shared" si="2"/>
        <v>0</v>
      </c>
      <c r="N41" s="164"/>
      <c r="O41" s="27">
        <f t="shared" si="3"/>
        <v>0</v>
      </c>
      <c r="Q41" s="223"/>
      <c r="R41" s="223"/>
      <c r="S41" s="223"/>
      <c r="T41" s="223"/>
      <c r="U41" s="223"/>
      <c r="V41" s="223"/>
      <c r="W41" s="223"/>
      <c r="X41" s="223"/>
      <c r="Y41" s="223"/>
      <c r="Z41" s="223"/>
    </row>
    <row r="42" spans="1:26" x14ac:dyDescent="0.25">
      <c r="A42" s="559"/>
      <c r="B42" s="87">
        <f>'Menu Costing'!J22</f>
        <v>0</v>
      </c>
      <c r="C42" s="158"/>
      <c r="D42" s="88">
        <f>'Menu Costing'!M22</f>
        <v>0</v>
      </c>
      <c r="E42" s="89">
        <f t="shared" si="0"/>
        <v>0</v>
      </c>
      <c r="F42" s="164"/>
      <c r="G42" s="26">
        <f t="shared" si="1"/>
        <v>0</v>
      </c>
      <c r="H42" s="567"/>
      <c r="I42" s="567"/>
      <c r="J42" s="168"/>
      <c r="K42" s="158"/>
      <c r="L42" s="164"/>
      <c r="M42" s="31">
        <f t="shared" si="2"/>
        <v>0</v>
      </c>
      <c r="N42" s="164"/>
      <c r="O42" s="27">
        <f t="shared" si="3"/>
        <v>0</v>
      </c>
    </row>
    <row r="43" spans="1:26" x14ac:dyDescent="0.25">
      <c r="A43" s="559"/>
      <c r="B43" s="87">
        <f>'Menu Costing'!J23</f>
        <v>0</v>
      </c>
      <c r="C43" s="158"/>
      <c r="D43" s="88">
        <f>'Menu Costing'!M23</f>
        <v>0</v>
      </c>
      <c r="E43" s="89">
        <f t="shared" si="0"/>
        <v>0</v>
      </c>
      <c r="F43" s="164"/>
      <c r="G43" s="26">
        <f t="shared" si="1"/>
        <v>0</v>
      </c>
      <c r="H43" s="567"/>
      <c r="I43" s="567"/>
      <c r="J43" s="168"/>
      <c r="K43" s="158"/>
      <c r="L43" s="164"/>
      <c r="M43" s="31">
        <f t="shared" si="2"/>
        <v>0</v>
      </c>
      <c r="N43" s="164"/>
      <c r="O43" s="27">
        <f t="shared" si="3"/>
        <v>0</v>
      </c>
    </row>
    <row r="44" spans="1:26" x14ac:dyDescent="0.25">
      <c r="A44" s="559"/>
      <c r="B44" s="87">
        <f>'Menu Costing'!J24</f>
        <v>0</v>
      </c>
      <c r="C44" s="158"/>
      <c r="D44" s="88">
        <f>'Menu Costing'!M24</f>
        <v>0</v>
      </c>
      <c r="E44" s="89">
        <f t="shared" si="0"/>
        <v>0</v>
      </c>
      <c r="F44" s="164"/>
      <c r="G44" s="26">
        <f t="shared" si="1"/>
        <v>0</v>
      </c>
      <c r="H44" s="567"/>
      <c r="I44" s="567"/>
      <c r="J44" s="168"/>
      <c r="K44" s="158"/>
      <c r="L44" s="164"/>
      <c r="M44" s="31">
        <f t="shared" si="2"/>
        <v>0</v>
      </c>
      <c r="N44" s="164"/>
      <c r="O44" s="27">
        <f t="shared" si="3"/>
        <v>0</v>
      </c>
    </row>
    <row r="45" spans="1:26" x14ac:dyDescent="0.25">
      <c r="A45" s="559"/>
      <c r="B45" s="87">
        <f>'Menu Costing'!J25</f>
        <v>0</v>
      </c>
      <c r="C45" s="158"/>
      <c r="D45" s="88">
        <f>'Menu Costing'!M25</f>
        <v>0</v>
      </c>
      <c r="E45" s="89">
        <f t="shared" si="0"/>
        <v>0</v>
      </c>
      <c r="F45" s="164"/>
      <c r="G45" s="26">
        <f t="shared" si="1"/>
        <v>0</v>
      </c>
      <c r="H45" s="567"/>
      <c r="I45" s="567"/>
      <c r="J45" s="168"/>
      <c r="K45" s="158"/>
      <c r="L45" s="164"/>
      <c r="M45" s="31">
        <f t="shared" si="2"/>
        <v>0</v>
      </c>
      <c r="N45" s="164"/>
      <c r="O45" s="27">
        <f t="shared" si="3"/>
        <v>0</v>
      </c>
    </row>
    <row r="46" spans="1:26" ht="15.75" thickBot="1" x14ac:dyDescent="0.3">
      <c r="A46" s="560"/>
      <c r="B46" s="133">
        <f>'Menu Costing'!J26</f>
        <v>0</v>
      </c>
      <c r="C46" s="159"/>
      <c r="D46" s="90">
        <f>'Menu Costing'!M26</f>
        <v>0</v>
      </c>
      <c r="E46" s="91">
        <f t="shared" si="0"/>
        <v>0</v>
      </c>
      <c r="F46" s="162"/>
      <c r="G46" s="131">
        <f t="shared" si="1"/>
        <v>0</v>
      </c>
      <c r="H46" s="567"/>
      <c r="I46" s="567"/>
      <c r="J46" s="168"/>
      <c r="K46" s="158"/>
      <c r="L46" s="164"/>
      <c r="M46" s="31">
        <f t="shared" si="2"/>
        <v>0</v>
      </c>
      <c r="N46" s="164"/>
      <c r="O46" s="27">
        <f t="shared" si="3"/>
        <v>0</v>
      </c>
    </row>
    <row r="47" spans="1:26" x14ac:dyDescent="0.25">
      <c r="A47" s="545" t="s">
        <v>7</v>
      </c>
      <c r="B47" s="84">
        <f>'Menu Costing'!N13</f>
        <v>0</v>
      </c>
      <c r="C47" s="157"/>
      <c r="D47" s="85" t="b">
        <f>'Menu Costing'!Q13</f>
        <v>0</v>
      </c>
      <c r="E47" s="86">
        <f t="shared" ref="E47:E48" si="4">SUM(C47*D47)</f>
        <v>0</v>
      </c>
      <c r="F47" s="163"/>
      <c r="G47" s="28">
        <f t="shared" si="1"/>
        <v>0</v>
      </c>
      <c r="H47" s="567"/>
      <c r="I47" s="567"/>
      <c r="J47" s="168"/>
      <c r="K47" s="158"/>
      <c r="L47" s="164"/>
      <c r="M47" s="31">
        <f t="shared" si="2"/>
        <v>0</v>
      </c>
      <c r="N47" s="164"/>
      <c r="O47" s="27">
        <f t="shared" si="3"/>
        <v>0</v>
      </c>
    </row>
    <row r="48" spans="1:26" x14ac:dyDescent="0.25">
      <c r="A48" s="546"/>
      <c r="B48" s="87">
        <f>'Menu Costing'!N14</f>
        <v>0</v>
      </c>
      <c r="C48" s="158"/>
      <c r="D48" s="88" t="b">
        <f>'Menu Costing'!Q14</f>
        <v>0</v>
      </c>
      <c r="E48" s="89">
        <f t="shared" si="4"/>
        <v>0</v>
      </c>
      <c r="F48" s="164"/>
      <c r="G48" s="26">
        <f t="shared" si="1"/>
        <v>0</v>
      </c>
      <c r="H48" s="567"/>
      <c r="I48" s="567"/>
      <c r="J48" s="168"/>
      <c r="K48" s="158"/>
      <c r="L48" s="164"/>
      <c r="M48" s="31">
        <f t="shared" si="2"/>
        <v>0</v>
      </c>
      <c r="N48" s="164"/>
      <c r="O48" s="27">
        <f t="shared" si="3"/>
        <v>0</v>
      </c>
    </row>
    <row r="49" spans="1:26" x14ac:dyDescent="0.25">
      <c r="A49" s="546"/>
      <c r="B49" s="87">
        <f>'Menu Costing'!N15</f>
        <v>0</v>
      </c>
      <c r="C49" s="158"/>
      <c r="D49" s="88" t="b">
        <f>'Menu Costing'!Q15</f>
        <v>0</v>
      </c>
      <c r="E49" s="89">
        <f t="shared" ref="E49:E131" si="5">SUM(C49*D49)</f>
        <v>0</v>
      </c>
      <c r="F49" s="164"/>
      <c r="G49" s="26">
        <f t="shared" si="1"/>
        <v>0</v>
      </c>
      <c r="H49" s="567"/>
      <c r="I49" s="567"/>
      <c r="J49" s="168"/>
      <c r="K49" s="158"/>
      <c r="L49" s="164"/>
      <c r="M49" s="31">
        <f t="shared" si="2"/>
        <v>0</v>
      </c>
      <c r="N49" s="164"/>
      <c r="O49" s="27">
        <f t="shared" si="3"/>
        <v>0</v>
      </c>
    </row>
    <row r="50" spans="1:26" x14ac:dyDescent="0.25">
      <c r="A50" s="546"/>
      <c r="B50" s="87">
        <f>'Menu Costing'!N16</f>
        <v>0</v>
      </c>
      <c r="C50" s="158"/>
      <c r="D50" s="88" t="b">
        <f>'Menu Costing'!Q16</f>
        <v>0</v>
      </c>
      <c r="E50" s="89">
        <f t="shared" si="5"/>
        <v>0</v>
      </c>
      <c r="F50" s="164"/>
      <c r="G50" s="26">
        <f t="shared" si="1"/>
        <v>0</v>
      </c>
      <c r="H50" s="567"/>
      <c r="I50" s="567"/>
      <c r="J50" s="168"/>
      <c r="K50" s="158"/>
      <c r="L50" s="164"/>
      <c r="M50" s="31">
        <f t="shared" si="2"/>
        <v>0</v>
      </c>
      <c r="N50" s="164"/>
      <c r="O50" s="27">
        <f t="shared" si="3"/>
        <v>0</v>
      </c>
    </row>
    <row r="51" spans="1:26" x14ac:dyDescent="0.25">
      <c r="A51" s="546"/>
      <c r="B51" s="87">
        <f>'Menu Costing'!N17</f>
        <v>0</v>
      </c>
      <c r="C51" s="158"/>
      <c r="D51" s="88">
        <f>'Menu Costing'!Q17</f>
        <v>0</v>
      </c>
      <c r="E51" s="89">
        <f>SUM(C51*D51)</f>
        <v>0</v>
      </c>
      <c r="F51" s="164"/>
      <c r="G51" s="26">
        <f t="shared" si="1"/>
        <v>0</v>
      </c>
      <c r="H51" s="567"/>
      <c r="I51" s="567"/>
      <c r="J51" s="168"/>
      <c r="K51" s="158"/>
      <c r="L51" s="164"/>
      <c r="M51" s="31">
        <f t="shared" si="2"/>
        <v>0</v>
      </c>
      <c r="N51" s="164"/>
      <c r="O51" s="27">
        <f t="shared" si="3"/>
        <v>0</v>
      </c>
    </row>
    <row r="52" spans="1:26" s="108" customFormat="1" x14ac:dyDescent="0.25">
      <c r="A52" s="546"/>
      <c r="B52" s="87">
        <f>'Menu Costing'!N18</f>
        <v>0</v>
      </c>
      <c r="C52" s="158"/>
      <c r="D52" s="88">
        <f>'Menu Costing'!Q18</f>
        <v>0</v>
      </c>
      <c r="E52" s="89">
        <f t="shared" ref="E52:E60" si="6">SUM(C52*D52)</f>
        <v>0</v>
      </c>
      <c r="F52" s="164"/>
      <c r="G52" s="26">
        <f t="shared" si="1"/>
        <v>0</v>
      </c>
      <c r="H52" s="567"/>
      <c r="I52" s="567"/>
      <c r="J52" s="168"/>
      <c r="K52" s="158"/>
      <c r="L52" s="164"/>
      <c r="M52" s="31">
        <f t="shared" si="2"/>
        <v>0</v>
      </c>
      <c r="N52" s="164"/>
      <c r="O52" s="27">
        <f t="shared" si="3"/>
        <v>0</v>
      </c>
      <c r="Q52" s="223"/>
      <c r="R52" s="223"/>
      <c r="S52" s="223"/>
      <c r="T52" s="223"/>
      <c r="U52" s="223"/>
      <c r="V52" s="223"/>
      <c r="W52" s="223"/>
      <c r="X52" s="223"/>
      <c r="Y52" s="223"/>
      <c r="Z52" s="223"/>
    </row>
    <row r="53" spans="1:26" s="108" customFormat="1" x14ac:dyDescent="0.25">
      <c r="A53" s="546"/>
      <c r="B53" s="87">
        <f>'Menu Costing'!N19</f>
        <v>0</v>
      </c>
      <c r="C53" s="158"/>
      <c r="D53" s="88">
        <f>'Menu Costing'!Q19</f>
        <v>0</v>
      </c>
      <c r="E53" s="89">
        <f t="shared" si="6"/>
        <v>0</v>
      </c>
      <c r="F53" s="164"/>
      <c r="G53" s="26">
        <f t="shared" si="1"/>
        <v>0</v>
      </c>
      <c r="H53" s="567"/>
      <c r="I53" s="567"/>
      <c r="J53" s="168"/>
      <c r="K53" s="158"/>
      <c r="L53" s="164"/>
      <c r="M53" s="31">
        <f t="shared" si="2"/>
        <v>0</v>
      </c>
      <c r="N53" s="164"/>
      <c r="O53" s="27">
        <f t="shared" si="3"/>
        <v>0</v>
      </c>
      <c r="Q53" s="223"/>
      <c r="R53" s="223"/>
      <c r="S53" s="223"/>
      <c r="T53" s="223"/>
      <c r="U53" s="223"/>
      <c r="V53" s="223"/>
      <c r="W53" s="223"/>
      <c r="X53" s="223"/>
      <c r="Y53" s="223"/>
      <c r="Z53" s="223"/>
    </row>
    <row r="54" spans="1:26" s="108" customFormat="1" x14ac:dyDescent="0.25">
      <c r="A54" s="546"/>
      <c r="B54" s="87">
        <f>'Menu Costing'!N20</f>
        <v>0</v>
      </c>
      <c r="C54" s="158"/>
      <c r="D54" s="88">
        <f>'Menu Costing'!Q20</f>
        <v>0</v>
      </c>
      <c r="E54" s="89">
        <f t="shared" si="6"/>
        <v>0</v>
      </c>
      <c r="F54" s="164"/>
      <c r="G54" s="26">
        <f t="shared" si="1"/>
        <v>0</v>
      </c>
      <c r="H54" s="567"/>
      <c r="I54" s="567"/>
      <c r="J54" s="168"/>
      <c r="K54" s="158"/>
      <c r="L54" s="164"/>
      <c r="M54" s="31">
        <f t="shared" si="2"/>
        <v>0</v>
      </c>
      <c r="N54" s="164"/>
      <c r="O54" s="27">
        <f t="shared" si="3"/>
        <v>0</v>
      </c>
      <c r="Q54" s="223"/>
      <c r="R54" s="223"/>
      <c r="S54" s="223"/>
      <c r="T54" s="223"/>
      <c r="U54" s="223"/>
      <c r="V54" s="223"/>
      <c r="W54" s="223"/>
      <c r="X54" s="223"/>
      <c r="Y54" s="223"/>
      <c r="Z54" s="223"/>
    </row>
    <row r="55" spans="1:26" s="108" customFormat="1" x14ac:dyDescent="0.25">
      <c r="A55" s="546"/>
      <c r="B55" s="87">
        <f>'Menu Costing'!N21</f>
        <v>0</v>
      </c>
      <c r="C55" s="158"/>
      <c r="D55" s="88">
        <f>'Menu Costing'!Q21</f>
        <v>0</v>
      </c>
      <c r="E55" s="89">
        <f t="shared" si="6"/>
        <v>0</v>
      </c>
      <c r="F55" s="164"/>
      <c r="G55" s="26">
        <f t="shared" si="1"/>
        <v>0</v>
      </c>
      <c r="H55" s="567"/>
      <c r="I55" s="567"/>
      <c r="J55" s="168"/>
      <c r="K55" s="158"/>
      <c r="L55" s="164"/>
      <c r="M55" s="31">
        <f t="shared" si="2"/>
        <v>0</v>
      </c>
      <c r="N55" s="164"/>
      <c r="O55" s="27">
        <f t="shared" si="3"/>
        <v>0</v>
      </c>
      <c r="Q55" s="223"/>
      <c r="R55" s="223"/>
      <c r="S55" s="223"/>
      <c r="T55" s="223"/>
      <c r="U55" s="223"/>
      <c r="V55" s="223"/>
      <c r="W55" s="223"/>
      <c r="X55" s="223"/>
      <c r="Y55" s="223"/>
      <c r="Z55" s="223"/>
    </row>
    <row r="56" spans="1:26" x14ac:dyDescent="0.25">
      <c r="A56" s="546"/>
      <c r="B56" s="87">
        <f>'Menu Costing'!N22</f>
        <v>0</v>
      </c>
      <c r="C56" s="158"/>
      <c r="D56" s="88">
        <f>'Menu Costing'!Q22</f>
        <v>0</v>
      </c>
      <c r="E56" s="89">
        <f t="shared" si="6"/>
        <v>0</v>
      </c>
      <c r="F56" s="164"/>
      <c r="G56" s="26">
        <f t="shared" si="1"/>
        <v>0</v>
      </c>
      <c r="H56" s="567"/>
      <c r="I56" s="567"/>
      <c r="J56" s="168"/>
      <c r="K56" s="158"/>
      <c r="L56" s="164"/>
      <c r="M56" s="31">
        <f t="shared" si="2"/>
        <v>0</v>
      </c>
      <c r="N56" s="164"/>
      <c r="O56" s="27">
        <f t="shared" si="3"/>
        <v>0</v>
      </c>
    </row>
    <row r="57" spans="1:26" x14ac:dyDescent="0.25">
      <c r="A57" s="546"/>
      <c r="B57" s="87">
        <f>'Menu Costing'!N23</f>
        <v>0</v>
      </c>
      <c r="C57" s="158"/>
      <c r="D57" s="88">
        <f>'Menu Costing'!Q23</f>
        <v>0</v>
      </c>
      <c r="E57" s="89">
        <f t="shared" si="6"/>
        <v>0</v>
      </c>
      <c r="F57" s="164"/>
      <c r="G57" s="26">
        <f t="shared" si="1"/>
        <v>0</v>
      </c>
      <c r="H57" s="567"/>
      <c r="I57" s="567"/>
      <c r="J57" s="168"/>
      <c r="K57" s="158"/>
      <c r="L57" s="164"/>
      <c r="M57" s="31">
        <f t="shared" si="2"/>
        <v>0</v>
      </c>
      <c r="N57" s="164"/>
      <c r="O57" s="27">
        <f t="shared" si="3"/>
        <v>0</v>
      </c>
    </row>
    <row r="58" spans="1:26" x14ac:dyDescent="0.25">
      <c r="A58" s="546"/>
      <c r="B58" s="87">
        <f>'Menu Costing'!N24</f>
        <v>0</v>
      </c>
      <c r="C58" s="158"/>
      <c r="D58" s="88">
        <f>'Menu Costing'!Q24</f>
        <v>0</v>
      </c>
      <c r="E58" s="89">
        <f t="shared" si="6"/>
        <v>0</v>
      </c>
      <c r="F58" s="164"/>
      <c r="G58" s="26">
        <f t="shared" si="1"/>
        <v>0</v>
      </c>
      <c r="H58" s="567"/>
      <c r="I58" s="567"/>
      <c r="J58" s="168"/>
      <c r="K58" s="158"/>
      <c r="L58" s="164"/>
      <c r="M58" s="31">
        <f t="shared" si="2"/>
        <v>0</v>
      </c>
      <c r="N58" s="164"/>
      <c r="O58" s="27">
        <f t="shared" si="3"/>
        <v>0</v>
      </c>
    </row>
    <row r="59" spans="1:26" x14ac:dyDescent="0.25">
      <c r="A59" s="546"/>
      <c r="B59" s="87">
        <f>'Menu Costing'!N25</f>
        <v>0</v>
      </c>
      <c r="C59" s="158"/>
      <c r="D59" s="88">
        <f>'Menu Costing'!Q25</f>
        <v>0</v>
      </c>
      <c r="E59" s="89">
        <f t="shared" si="6"/>
        <v>0</v>
      </c>
      <c r="F59" s="164"/>
      <c r="G59" s="26">
        <f t="shared" si="1"/>
        <v>0</v>
      </c>
      <c r="H59" s="567"/>
      <c r="I59" s="567"/>
      <c r="J59" s="168"/>
      <c r="K59" s="158"/>
      <c r="L59" s="164"/>
      <c r="M59" s="31">
        <f t="shared" si="2"/>
        <v>0</v>
      </c>
      <c r="N59" s="164"/>
      <c r="O59" s="27">
        <f t="shared" si="3"/>
        <v>0</v>
      </c>
    </row>
    <row r="60" spans="1:26" ht="15.75" thickBot="1" x14ac:dyDescent="0.3">
      <c r="A60" s="547"/>
      <c r="B60" s="87">
        <f>'Menu Costing'!N26</f>
        <v>0</v>
      </c>
      <c r="C60" s="159"/>
      <c r="D60" s="90">
        <f>'Menu Costing'!Q26</f>
        <v>0</v>
      </c>
      <c r="E60" s="91">
        <f t="shared" si="6"/>
        <v>0</v>
      </c>
      <c r="F60" s="162"/>
      <c r="G60" s="131">
        <f t="shared" si="1"/>
        <v>0</v>
      </c>
      <c r="H60" s="567"/>
      <c r="I60" s="567"/>
      <c r="J60" s="168"/>
      <c r="K60" s="158"/>
      <c r="L60" s="164"/>
      <c r="M60" s="31">
        <f t="shared" si="2"/>
        <v>0</v>
      </c>
      <c r="N60" s="164"/>
      <c r="O60" s="27">
        <f t="shared" si="3"/>
        <v>0</v>
      </c>
    </row>
    <row r="61" spans="1:26" x14ac:dyDescent="0.25">
      <c r="A61" s="545" t="s">
        <v>4</v>
      </c>
      <c r="B61" s="84">
        <f>'Menu Costing'!R13</f>
        <v>0</v>
      </c>
      <c r="C61" s="157"/>
      <c r="D61" s="85" t="b">
        <f>'Menu Costing'!U13</f>
        <v>0</v>
      </c>
      <c r="E61" s="86">
        <f t="shared" si="5"/>
        <v>0</v>
      </c>
      <c r="F61" s="163"/>
      <c r="G61" s="28">
        <f t="shared" si="1"/>
        <v>0</v>
      </c>
      <c r="H61" s="567"/>
      <c r="I61" s="567"/>
      <c r="J61" s="168"/>
      <c r="K61" s="158"/>
      <c r="L61" s="164"/>
      <c r="M61" s="31">
        <f t="shared" si="2"/>
        <v>0</v>
      </c>
      <c r="N61" s="164"/>
      <c r="O61" s="27">
        <f t="shared" si="3"/>
        <v>0</v>
      </c>
    </row>
    <row r="62" spans="1:26" x14ac:dyDescent="0.25">
      <c r="A62" s="546"/>
      <c r="B62" s="87">
        <f>'Menu Costing'!R14</f>
        <v>0</v>
      </c>
      <c r="C62" s="158"/>
      <c r="D62" s="88" t="b">
        <f>'Menu Costing'!U14</f>
        <v>0</v>
      </c>
      <c r="E62" s="89">
        <f t="shared" si="5"/>
        <v>0</v>
      </c>
      <c r="F62" s="164"/>
      <c r="G62" s="26">
        <f t="shared" si="1"/>
        <v>0</v>
      </c>
      <c r="H62" s="567"/>
      <c r="I62" s="567"/>
      <c r="J62" s="168"/>
      <c r="K62" s="158"/>
      <c r="L62" s="164"/>
      <c r="M62" s="31">
        <f t="shared" si="2"/>
        <v>0</v>
      </c>
      <c r="N62" s="164"/>
      <c r="O62" s="27">
        <f t="shared" si="3"/>
        <v>0</v>
      </c>
    </row>
    <row r="63" spans="1:26" x14ac:dyDescent="0.25">
      <c r="A63" s="546"/>
      <c r="B63" s="87">
        <f>'Menu Costing'!R15</f>
        <v>0</v>
      </c>
      <c r="C63" s="158"/>
      <c r="D63" s="88" t="b">
        <f>'Menu Costing'!U15</f>
        <v>0</v>
      </c>
      <c r="E63" s="89">
        <f t="shared" si="5"/>
        <v>0</v>
      </c>
      <c r="F63" s="164"/>
      <c r="G63" s="26">
        <f t="shared" si="1"/>
        <v>0</v>
      </c>
      <c r="H63" s="567"/>
      <c r="I63" s="567"/>
      <c r="J63" s="168"/>
      <c r="K63" s="158"/>
      <c r="L63" s="164"/>
      <c r="M63" s="31">
        <f t="shared" si="2"/>
        <v>0</v>
      </c>
      <c r="N63" s="164"/>
      <c r="O63" s="27">
        <f t="shared" si="3"/>
        <v>0</v>
      </c>
    </row>
    <row r="64" spans="1:26" x14ac:dyDescent="0.25">
      <c r="A64" s="546"/>
      <c r="B64" s="87">
        <f>'Menu Costing'!R16</f>
        <v>0</v>
      </c>
      <c r="C64" s="158"/>
      <c r="D64" s="88" t="b">
        <f>'Menu Costing'!U16</f>
        <v>0</v>
      </c>
      <c r="E64" s="89">
        <f t="shared" si="5"/>
        <v>0</v>
      </c>
      <c r="F64" s="164"/>
      <c r="G64" s="26">
        <f t="shared" si="1"/>
        <v>0</v>
      </c>
      <c r="H64" s="567"/>
      <c r="I64" s="567"/>
      <c r="J64" s="168"/>
      <c r="K64" s="158"/>
      <c r="L64" s="164"/>
      <c r="M64" s="31">
        <f t="shared" si="2"/>
        <v>0</v>
      </c>
      <c r="N64" s="164"/>
      <c r="O64" s="27">
        <f t="shared" si="3"/>
        <v>0</v>
      </c>
    </row>
    <row r="65" spans="1:26" x14ac:dyDescent="0.25">
      <c r="A65" s="546"/>
      <c r="B65" s="87">
        <f>'Menu Costing'!R17</f>
        <v>0</v>
      </c>
      <c r="C65" s="158"/>
      <c r="D65" s="88">
        <f>'Menu Costing'!U17</f>
        <v>0</v>
      </c>
      <c r="E65" s="89">
        <f t="shared" si="5"/>
        <v>0</v>
      </c>
      <c r="F65" s="164"/>
      <c r="G65" s="26">
        <f t="shared" si="1"/>
        <v>0</v>
      </c>
      <c r="H65" s="567"/>
      <c r="I65" s="567"/>
      <c r="J65" s="168"/>
      <c r="K65" s="158"/>
      <c r="L65" s="164"/>
      <c r="M65" s="31">
        <f t="shared" si="2"/>
        <v>0</v>
      </c>
      <c r="N65" s="164"/>
      <c r="O65" s="27">
        <f t="shared" si="3"/>
        <v>0</v>
      </c>
    </row>
    <row r="66" spans="1:26" s="108" customFormat="1" x14ac:dyDescent="0.25">
      <c r="A66" s="546"/>
      <c r="B66" s="87">
        <f>'Menu Costing'!R18</f>
        <v>0</v>
      </c>
      <c r="C66" s="158"/>
      <c r="D66" s="88">
        <f>'Menu Costing'!U18</f>
        <v>0</v>
      </c>
      <c r="E66" s="89">
        <f t="shared" si="5"/>
        <v>0</v>
      </c>
      <c r="F66" s="164"/>
      <c r="G66" s="26">
        <f t="shared" si="1"/>
        <v>0</v>
      </c>
      <c r="H66" s="567"/>
      <c r="I66" s="567"/>
      <c r="J66" s="168"/>
      <c r="K66" s="158"/>
      <c r="L66" s="164"/>
      <c r="M66" s="31">
        <f t="shared" si="2"/>
        <v>0</v>
      </c>
      <c r="N66" s="164"/>
      <c r="O66" s="27">
        <f t="shared" si="3"/>
        <v>0</v>
      </c>
      <c r="Q66" s="223"/>
      <c r="R66" s="223"/>
      <c r="S66" s="223"/>
      <c r="T66" s="223"/>
      <c r="U66" s="223"/>
      <c r="V66" s="223"/>
      <c r="W66" s="223"/>
      <c r="X66" s="223"/>
      <c r="Y66" s="223"/>
      <c r="Z66" s="223"/>
    </row>
    <row r="67" spans="1:26" s="108" customFormat="1" x14ac:dyDescent="0.25">
      <c r="A67" s="546"/>
      <c r="B67" s="87">
        <f>'Menu Costing'!R19</f>
        <v>0</v>
      </c>
      <c r="C67" s="158"/>
      <c r="D67" s="88">
        <f>'Menu Costing'!U19</f>
        <v>0</v>
      </c>
      <c r="E67" s="89">
        <f t="shared" si="5"/>
        <v>0</v>
      </c>
      <c r="F67" s="164"/>
      <c r="G67" s="26">
        <f t="shared" si="1"/>
        <v>0</v>
      </c>
      <c r="H67" s="567"/>
      <c r="I67" s="567"/>
      <c r="J67" s="168"/>
      <c r="K67" s="158"/>
      <c r="L67" s="164"/>
      <c r="M67" s="31">
        <f t="shared" si="2"/>
        <v>0</v>
      </c>
      <c r="N67" s="164"/>
      <c r="O67" s="27">
        <f t="shared" si="3"/>
        <v>0</v>
      </c>
      <c r="Q67" s="223"/>
      <c r="R67" s="223"/>
      <c r="S67" s="223"/>
      <c r="T67" s="223"/>
      <c r="U67" s="223"/>
      <c r="V67" s="223"/>
      <c r="W67" s="223"/>
      <c r="X67" s="223"/>
      <c r="Y67" s="223"/>
      <c r="Z67" s="223"/>
    </row>
    <row r="68" spans="1:26" s="108" customFormat="1" x14ac:dyDescent="0.25">
      <c r="A68" s="546"/>
      <c r="B68" s="87">
        <f>'Menu Costing'!R20</f>
        <v>0</v>
      </c>
      <c r="C68" s="158"/>
      <c r="D68" s="88">
        <f>'Menu Costing'!U20</f>
        <v>0</v>
      </c>
      <c r="E68" s="89">
        <f t="shared" si="5"/>
        <v>0</v>
      </c>
      <c r="F68" s="164"/>
      <c r="G68" s="26">
        <f t="shared" si="1"/>
        <v>0</v>
      </c>
      <c r="H68" s="567"/>
      <c r="I68" s="567"/>
      <c r="J68" s="168"/>
      <c r="K68" s="158"/>
      <c r="L68" s="164"/>
      <c r="M68" s="31">
        <f t="shared" si="2"/>
        <v>0</v>
      </c>
      <c r="N68" s="164"/>
      <c r="O68" s="27">
        <f t="shared" si="3"/>
        <v>0</v>
      </c>
      <c r="Q68" s="223"/>
      <c r="R68" s="223"/>
      <c r="S68" s="223"/>
      <c r="T68" s="223"/>
      <c r="U68" s="223"/>
      <c r="V68" s="223"/>
      <c r="W68" s="223"/>
      <c r="X68" s="223"/>
      <c r="Y68" s="223"/>
      <c r="Z68" s="223"/>
    </row>
    <row r="69" spans="1:26" s="108" customFormat="1" x14ac:dyDescent="0.25">
      <c r="A69" s="546"/>
      <c r="B69" s="87">
        <f>'Menu Costing'!R21</f>
        <v>0</v>
      </c>
      <c r="C69" s="158"/>
      <c r="D69" s="88">
        <f>'Menu Costing'!U21</f>
        <v>0</v>
      </c>
      <c r="E69" s="89">
        <f t="shared" si="5"/>
        <v>0</v>
      </c>
      <c r="F69" s="164"/>
      <c r="G69" s="26">
        <f t="shared" si="1"/>
        <v>0</v>
      </c>
      <c r="H69" s="567"/>
      <c r="I69" s="567"/>
      <c r="J69" s="168"/>
      <c r="K69" s="158"/>
      <c r="L69" s="164"/>
      <c r="M69" s="31">
        <f t="shared" si="2"/>
        <v>0</v>
      </c>
      <c r="N69" s="164"/>
      <c r="O69" s="27">
        <f t="shared" si="3"/>
        <v>0</v>
      </c>
      <c r="Q69" s="223"/>
      <c r="R69" s="223"/>
      <c r="S69" s="223"/>
      <c r="T69" s="223"/>
      <c r="U69" s="223"/>
      <c r="V69" s="223"/>
      <c r="W69" s="223"/>
      <c r="X69" s="223"/>
      <c r="Y69" s="223"/>
      <c r="Z69" s="223"/>
    </row>
    <row r="70" spans="1:26" x14ac:dyDescent="0.25">
      <c r="A70" s="546"/>
      <c r="B70" s="87">
        <f>'Menu Costing'!R22</f>
        <v>0</v>
      </c>
      <c r="C70" s="158"/>
      <c r="D70" s="88">
        <f>'Menu Costing'!U22</f>
        <v>0</v>
      </c>
      <c r="E70" s="89">
        <f t="shared" si="5"/>
        <v>0</v>
      </c>
      <c r="F70" s="164"/>
      <c r="G70" s="26">
        <f t="shared" si="1"/>
        <v>0</v>
      </c>
      <c r="H70" s="567"/>
      <c r="I70" s="567"/>
      <c r="J70" s="168"/>
      <c r="K70" s="158"/>
      <c r="L70" s="164"/>
      <c r="M70" s="31">
        <f t="shared" si="2"/>
        <v>0</v>
      </c>
      <c r="N70" s="164"/>
      <c r="O70" s="27">
        <f t="shared" si="3"/>
        <v>0</v>
      </c>
    </row>
    <row r="71" spans="1:26" x14ac:dyDescent="0.25">
      <c r="A71" s="546"/>
      <c r="B71" s="87">
        <f>'Menu Costing'!R23</f>
        <v>0</v>
      </c>
      <c r="C71" s="158"/>
      <c r="D71" s="88">
        <f>'Menu Costing'!U23</f>
        <v>0</v>
      </c>
      <c r="E71" s="89">
        <f t="shared" si="5"/>
        <v>0</v>
      </c>
      <c r="F71" s="164"/>
      <c r="G71" s="26">
        <f t="shared" si="1"/>
        <v>0</v>
      </c>
      <c r="H71" s="567"/>
      <c r="I71" s="567"/>
      <c r="J71" s="168"/>
      <c r="K71" s="158"/>
      <c r="L71" s="164"/>
      <c r="M71" s="31">
        <f t="shared" si="2"/>
        <v>0</v>
      </c>
      <c r="N71" s="164"/>
      <c r="O71" s="27">
        <f t="shared" si="3"/>
        <v>0</v>
      </c>
    </row>
    <row r="72" spans="1:26" x14ac:dyDescent="0.25">
      <c r="A72" s="546"/>
      <c r="B72" s="87">
        <f>'Menu Costing'!R24</f>
        <v>0</v>
      </c>
      <c r="C72" s="158"/>
      <c r="D72" s="88">
        <f>'Menu Costing'!U24</f>
        <v>0</v>
      </c>
      <c r="E72" s="89">
        <f t="shared" si="5"/>
        <v>0</v>
      </c>
      <c r="F72" s="164"/>
      <c r="G72" s="26">
        <f t="shared" si="1"/>
        <v>0</v>
      </c>
      <c r="H72" s="567"/>
      <c r="I72" s="567"/>
      <c r="J72" s="168"/>
      <c r="K72" s="158"/>
      <c r="L72" s="164"/>
      <c r="M72" s="31">
        <f t="shared" si="2"/>
        <v>0</v>
      </c>
      <c r="N72" s="164"/>
      <c r="O72" s="27">
        <f t="shared" si="3"/>
        <v>0</v>
      </c>
    </row>
    <row r="73" spans="1:26" ht="15.75" thickBot="1" x14ac:dyDescent="0.3">
      <c r="A73" s="546"/>
      <c r="B73" s="87">
        <f>'Menu Costing'!R25</f>
        <v>0</v>
      </c>
      <c r="C73" s="158"/>
      <c r="D73" s="88">
        <f>'Menu Costing'!U25</f>
        <v>0</v>
      </c>
      <c r="E73" s="89">
        <f t="shared" si="5"/>
        <v>0</v>
      </c>
      <c r="F73" s="164"/>
      <c r="G73" s="26">
        <f t="shared" si="1"/>
        <v>0</v>
      </c>
      <c r="H73" s="567"/>
      <c r="I73" s="567"/>
      <c r="J73" s="169"/>
      <c r="K73" s="170"/>
      <c r="L73" s="171"/>
      <c r="M73" s="31">
        <f t="shared" si="2"/>
        <v>0</v>
      </c>
      <c r="N73" s="171"/>
      <c r="O73" s="27">
        <f t="shared" si="3"/>
        <v>0</v>
      </c>
    </row>
    <row r="74" spans="1:26" ht="45.75" thickBot="1" x14ac:dyDescent="0.3">
      <c r="A74" s="547"/>
      <c r="B74" s="133">
        <f>'Menu Costing'!R26</f>
        <v>0</v>
      </c>
      <c r="C74" s="159"/>
      <c r="D74" s="90">
        <f>'Menu Costing'!U26</f>
        <v>0</v>
      </c>
      <c r="E74" s="91">
        <f t="shared" si="5"/>
        <v>0</v>
      </c>
      <c r="F74" s="162"/>
      <c r="G74" s="131">
        <f t="shared" si="1"/>
        <v>0</v>
      </c>
      <c r="H74" s="567"/>
      <c r="I74" s="567"/>
      <c r="J74" s="550" t="s">
        <v>23</v>
      </c>
      <c r="K74" s="577" t="s">
        <v>48</v>
      </c>
      <c r="L74" s="578"/>
      <c r="M74" s="33" t="s">
        <v>9</v>
      </c>
      <c r="N74" s="548" t="s">
        <v>51</v>
      </c>
      <c r="O74" s="549"/>
    </row>
    <row r="75" spans="1:26" ht="75" customHeight="1" thickBot="1" x14ac:dyDescent="0.3">
      <c r="A75" s="554">
        <f>'Menu Costing'!B33</f>
        <v>0</v>
      </c>
      <c r="B75" s="555"/>
      <c r="C75" s="134" t="s">
        <v>48</v>
      </c>
      <c r="D75" s="29" t="s">
        <v>49</v>
      </c>
      <c r="E75" s="134" t="s">
        <v>9</v>
      </c>
      <c r="F75" s="134" t="s">
        <v>50</v>
      </c>
      <c r="G75" s="30" t="s">
        <v>51</v>
      </c>
      <c r="H75" s="567"/>
      <c r="I75" s="567"/>
      <c r="J75" s="551"/>
      <c r="K75" s="579">
        <f>SUM(K6:K73)</f>
        <v>0</v>
      </c>
      <c r="L75" s="580"/>
      <c r="M75" s="130">
        <f>SUM(M6:M73)</f>
        <v>0</v>
      </c>
      <c r="N75" s="539">
        <f>SUM(O6:O73)</f>
        <v>0</v>
      </c>
      <c r="O75" s="540"/>
    </row>
    <row r="76" spans="1:26" x14ac:dyDescent="0.25">
      <c r="A76" s="545" t="s">
        <v>2</v>
      </c>
      <c r="B76" s="84">
        <f>'Menu Costing'!B36</f>
        <v>0</v>
      </c>
      <c r="C76" s="157"/>
      <c r="D76" s="86" t="b">
        <f>'Menu Costing'!E36</f>
        <v>0</v>
      </c>
      <c r="E76" s="86">
        <f>C76*D76</f>
        <v>0</v>
      </c>
      <c r="F76" s="163"/>
      <c r="G76" s="28">
        <f>IF(E76&gt;=0.01,C76*F76,0)</f>
        <v>0</v>
      </c>
      <c r="H76" s="567"/>
      <c r="I76" s="567"/>
      <c r="J76" s="568"/>
      <c r="K76" s="568"/>
      <c r="L76" s="568"/>
      <c r="M76" s="568"/>
      <c r="N76" s="568"/>
      <c r="O76" s="568"/>
    </row>
    <row r="77" spans="1:26" x14ac:dyDescent="0.25">
      <c r="A77" s="546"/>
      <c r="B77" s="87">
        <f>'Menu Costing'!B37</f>
        <v>0</v>
      </c>
      <c r="C77" s="158"/>
      <c r="D77" s="89" t="b">
        <f>'Menu Costing'!E37</f>
        <v>0</v>
      </c>
      <c r="E77" s="89">
        <f t="shared" si="5"/>
        <v>0</v>
      </c>
      <c r="F77" s="164"/>
      <c r="G77" s="26">
        <f t="shared" ref="G77:G164" si="7">IF(E77&gt;=0.01,C77*F77,0)</f>
        <v>0</v>
      </c>
      <c r="H77" s="567"/>
      <c r="I77" s="567"/>
      <c r="J77" s="569"/>
      <c r="K77" s="569"/>
      <c r="L77" s="569"/>
      <c r="M77" s="569"/>
      <c r="N77" s="569"/>
      <c r="O77" s="569"/>
    </row>
    <row r="78" spans="1:26" x14ac:dyDescent="0.25">
      <c r="A78" s="546"/>
      <c r="B78" s="87">
        <f>'Menu Costing'!B38</f>
        <v>0</v>
      </c>
      <c r="C78" s="158"/>
      <c r="D78" s="89" t="b">
        <f>'Menu Costing'!E38</f>
        <v>0</v>
      </c>
      <c r="E78" s="89">
        <f t="shared" si="5"/>
        <v>0</v>
      </c>
      <c r="F78" s="164"/>
      <c r="G78" s="26">
        <f t="shared" si="7"/>
        <v>0</v>
      </c>
      <c r="H78" s="567"/>
      <c r="I78" s="567"/>
      <c r="J78" s="569"/>
      <c r="K78" s="569"/>
      <c r="L78" s="569"/>
      <c r="M78" s="569"/>
      <c r="N78" s="569"/>
      <c r="O78" s="569"/>
    </row>
    <row r="79" spans="1:26" x14ac:dyDescent="0.25">
      <c r="A79" s="546"/>
      <c r="B79" s="87">
        <f>'Menu Costing'!B39</f>
        <v>0</v>
      </c>
      <c r="C79" s="158"/>
      <c r="D79" s="89" t="b">
        <f>'Menu Costing'!E39</f>
        <v>0</v>
      </c>
      <c r="E79" s="89">
        <f t="shared" si="5"/>
        <v>0</v>
      </c>
      <c r="F79" s="164"/>
      <c r="G79" s="26">
        <f t="shared" si="7"/>
        <v>0</v>
      </c>
      <c r="H79" s="567"/>
      <c r="I79" s="567"/>
      <c r="J79" s="569"/>
      <c r="K79" s="569"/>
      <c r="L79" s="569"/>
      <c r="M79" s="569"/>
      <c r="N79" s="569"/>
      <c r="O79" s="569"/>
    </row>
    <row r="80" spans="1:26" x14ac:dyDescent="0.25">
      <c r="A80" s="546"/>
      <c r="B80" s="87">
        <f>'Menu Costing'!B40</f>
        <v>0</v>
      </c>
      <c r="C80" s="158"/>
      <c r="D80" s="89">
        <f>'Menu Costing'!E40</f>
        <v>0</v>
      </c>
      <c r="E80" s="89">
        <f t="shared" si="5"/>
        <v>0</v>
      </c>
      <c r="F80" s="164"/>
      <c r="G80" s="26">
        <f t="shared" si="7"/>
        <v>0</v>
      </c>
      <c r="H80" s="567"/>
      <c r="I80" s="567"/>
      <c r="J80" s="569"/>
      <c r="K80" s="569"/>
      <c r="L80" s="569"/>
      <c r="M80" s="569"/>
      <c r="N80" s="569"/>
      <c r="O80" s="569"/>
    </row>
    <row r="81" spans="1:26" s="108" customFormat="1" x14ac:dyDescent="0.25">
      <c r="A81" s="546"/>
      <c r="B81" s="87">
        <f>'Menu Costing'!B41</f>
        <v>0</v>
      </c>
      <c r="C81" s="158"/>
      <c r="D81" s="89">
        <f>'Menu Costing'!E41</f>
        <v>0</v>
      </c>
      <c r="E81" s="89">
        <f t="shared" si="5"/>
        <v>0</v>
      </c>
      <c r="F81" s="164"/>
      <c r="G81" s="26">
        <f t="shared" si="7"/>
        <v>0</v>
      </c>
      <c r="H81" s="567"/>
      <c r="I81" s="567"/>
      <c r="J81" s="569"/>
      <c r="K81" s="569"/>
      <c r="L81" s="569"/>
      <c r="M81" s="569"/>
      <c r="N81" s="569"/>
      <c r="O81" s="569"/>
      <c r="Q81" s="223"/>
      <c r="R81" s="223"/>
      <c r="S81" s="223"/>
      <c r="T81" s="223"/>
      <c r="U81" s="223"/>
      <c r="V81" s="223"/>
      <c r="W81" s="223"/>
      <c r="X81" s="223"/>
      <c r="Y81" s="223"/>
      <c r="Z81" s="223"/>
    </row>
    <row r="82" spans="1:26" s="108" customFormat="1" x14ac:dyDescent="0.25">
      <c r="A82" s="546"/>
      <c r="B82" s="87">
        <f>'Menu Costing'!B42</f>
        <v>0</v>
      </c>
      <c r="C82" s="158"/>
      <c r="D82" s="89">
        <f>'Menu Costing'!E42</f>
        <v>0</v>
      </c>
      <c r="E82" s="89">
        <f t="shared" si="5"/>
        <v>0</v>
      </c>
      <c r="F82" s="164"/>
      <c r="G82" s="26">
        <f t="shared" si="7"/>
        <v>0</v>
      </c>
      <c r="H82" s="567"/>
      <c r="I82" s="567"/>
      <c r="J82" s="569"/>
      <c r="K82" s="569"/>
      <c r="L82" s="569"/>
      <c r="M82" s="569"/>
      <c r="N82" s="569"/>
      <c r="O82" s="569"/>
      <c r="Q82" s="223"/>
      <c r="R82" s="223"/>
      <c r="S82" s="223"/>
      <c r="T82" s="223"/>
      <c r="U82" s="223"/>
      <c r="V82" s="223"/>
      <c r="W82" s="223"/>
      <c r="X82" s="223"/>
      <c r="Y82" s="223"/>
      <c r="Z82" s="223"/>
    </row>
    <row r="83" spans="1:26" s="108" customFormat="1" x14ac:dyDescent="0.25">
      <c r="A83" s="546"/>
      <c r="B83" s="87">
        <f>'Menu Costing'!B43</f>
        <v>0</v>
      </c>
      <c r="C83" s="158"/>
      <c r="D83" s="89">
        <f>'Menu Costing'!E43</f>
        <v>0</v>
      </c>
      <c r="E83" s="89">
        <f t="shared" si="5"/>
        <v>0</v>
      </c>
      <c r="F83" s="164"/>
      <c r="G83" s="26">
        <f t="shared" si="7"/>
        <v>0</v>
      </c>
      <c r="H83" s="567"/>
      <c r="I83" s="567"/>
      <c r="J83" s="569"/>
      <c r="K83" s="569"/>
      <c r="L83" s="569"/>
      <c r="M83" s="569"/>
      <c r="N83" s="569"/>
      <c r="O83" s="569"/>
      <c r="Q83" s="223"/>
      <c r="R83" s="223"/>
      <c r="S83" s="223"/>
      <c r="T83" s="223"/>
      <c r="U83" s="223"/>
      <c r="V83" s="223"/>
      <c r="W83" s="223"/>
      <c r="X83" s="223"/>
      <c r="Y83" s="223"/>
      <c r="Z83" s="223"/>
    </row>
    <row r="84" spans="1:26" s="108" customFormat="1" x14ac:dyDescent="0.25">
      <c r="A84" s="546"/>
      <c r="B84" s="87">
        <f>'Menu Costing'!B44</f>
        <v>0</v>
      </c>
      <c r="C84" s="158"/>
      <c r="D84" s="89">
        <f>'Menu Costing'!E44</f>
        <v>0</v>
      </c>
      <c r="E84" s="89">
        <f t="shared" si="5"/>
        <v>0</v>
      </c>
      <c r="F84" s="164"/>
      <c r="G84" s="26">
        <f t="shared" si="7"/>
        <v>0</v>
      </c>
      <c r="H84" s="567"/>
      <c r="I84" s="567"/>
      <c r="J84" s="569"/>
      <c r="K84" s="569"/>
      <c r="L84" s="569"/>
      <c r="M84" s="569"/>
      <c r="N84" s="569"/>
      <c r="O84" s="569"/>
      <c r="Q84" s="223"/>
      <c r="R84" s="223"/>
      <c r="S84" s="223"/>
      <c r="T84" s="223"/>
      <c r="U84" s="223"/>
      <c r="V84" s="223"/>
      <c r="W84" s="223"/>
      <c r="X84" s="223"/>
      <c r="Y84" s="223"/>
      <c r="Z84" s="223"/>
    </row>
    <row r="85" spans="1:26" x14ac:dyDescent="0.25">
      <c r="A85" s="546"/>
      <c r="B85" s="87">
        <f>'Menu Costing'!B45</f>
        <v>0</v>
      </c>
      <c r="C85" s="158"/>
      <c r="D85" s="89">
        <f>'Menu Costing'!E45</f>
        <v>0</v>
      </c>
      <c r="E85" s="89">
        <f t="shared" si="5"/>
        <v>0</v>
      </c>
      <c r="F85" s="164"/>
      <c r="G85" s="26">
        <f t="shared" si="7"/>
        <v>0</v>
      </c>
      <c r="H85" s="567"/>
      <c r="I85" s="567"/>
      <c r="J85" s="569"/>
      <c r="K85" s="569"/>
      <c r="L85" s="569"/>
      <c r="M85" s="569"/>
      <c r="N85" s="569"/>
      <c r="O85" s="569"/>
    </row>
    <row r="86" spans="1:26" x14ac:dyDescent="0.25">
      <c r="A86" s="546"/>
      <c r="B86" s="87">
        <f>'Menu Costing'!B46</f>
        <v>0</v>
      </c>
      <c r="C86" s="158"/>
      <c r="D86" s="89">
        <f>'Menu Costing'!E46</f>
        <v>0</v>
      </c>
      <c r="E86" s="89">
        <f t="shared" si="5"/>
        <v>0</v>
      </c>
      <c r="F86" s="164"/>
      <c r="G86" s="26">
        <f t="shared" si="7"/>
        <v>0</v>
      </c>
      <c r="H86" s="567"/>
      <c r="I86" s="567"/>
      <c r="J86" s="569"/>
      <c r="K86" s="569"/>
      <c r="L86" s="569"/>
      <c r="M86" s="569"/>
      <c r="N86" s="569"/>
      <c r="O86" s="569"/>
    </row>
    <row r="87" spans="1:26" x14ac:dyDescent="0.25">
      <c r="A87" s="546"/>
      <c r="B87" s="87">
        <f>'Menu Costing'!B47</f>
        <v>0</v>
      </c>
      <c r="C87" s="158"/>
      <c r="D87" s="89">
        <f>'Menu Costing'!E47</f>
        <v>0</v>
      </c>
      <c r="E87" s="89">
        <f t="shared" si="5"/>
        <v>0</v>
      </c>
      <c r="F87" s="164"/>
      <c r="G87" s="26">
        <f t="shared" si="7"/>
        <v>0</v>
      </c>
      <c r="H87" s="567"/>
      <c r="I87" s="567"/>
      <c r="J87" s="569"/>
      <c r="K87" s="569"/>
      <c r="L87" s="569"/>
      <c r="M87" s="569"/>
      <c r="N87" s="569"/>
      <c r="O87" s="569"/>
    </row>
    <row r="88" spans="1:26" x14ac:dyDescent="0.25">
      <c r="A88" s="546"/>
      <c r="B88" s="87">
        <f>'Menu Costing'!B48</f>
        <v>0</v>
      </c>
      <c r="C88" s="158"/>
      <c r="D88" s="89">
        <f>'Menu Costing'!E48</f>
        <v>0</v>
      </c>
      <c r="E88" s="89">
        <f t="shared" si="5"/>
        <v>0</v>
      </c>
      <c r="F88" s="164"/>
      <c r="G88" s="26">
        <f t="shared" si="7"/>
        <v>0</v>
      </c>
      <c r="H88" s="567"/>
      <c r="I88" s="567"/>
      <c r="J88" s="569"/>
      <c r="K88" s="569"/>
      <c r="L88" s="569"/>
      <c r="M88" s="569"/>
      <c r="N88" s="569"/>
      <c r="O88" s="569"/>
    </row>
    <row r="89" spans="1:26" ht="15.75" thickBot="1" x14ac:dyDescent="0.3">
      <c r="A89" s="547"/>
      <c r="B89" s="133">
        <f>'Menu Costing'!B49</f>
        <v>0</v>
      </c>
      <c r="C89" s="159"/>
      <c r="D89" s="91">
        <f>'Menu Costing'!E49</f>
        <v>0</v>
      </c>
      <c r="E89" s="91">
        <f t="shared" si="5"/>
        <v>0</v>
      </c>
      <c r="F89" s="162"/>
      <c r="G89" s="131">
        <f t="shared" si="7"/>
        <v>0</v>
      </c>
      <c r="H89" s="567"/>
      <c r="I89" s="567"/>
      <c r="J89" s="569"/>
      <c r="K89" s="569"/>
      <c r="L89" s="569"/>
      <c r="M89" s="569"/>
      <c r="N89" s="569"/>
      <c r="O89" s="569"/>
    </row>
    <row r="90" spans="1:26" x14ac:dyDescent="0.25">
      <c r="A90" s="545" t="s">
        <v>3</v>
      </c>
      <c r="B90" s="84">
        <f>'Menu Costing'!F36</f>
        <v>0</v>
      </c>
      <c r="C90" s="157"/>
      <c r="D90" s="86" t="b">
        <f>'Menu Costing'!I36</f>
        <v>0</v>
      </c>
      <c r="E90" s="86">
        <f t="shared" si="5"/>
        <v>0</v>
      </c>
      <c r="F90" s="163"/>
      <c r="G90" s="28">
        <f t="shared" si="7"/>
        <v>0</v>
      </c>
      <c r="H90" s="567"/>
      <c r="I90" s="567"/>
      <c r="J90" s="569"/>
      <c r="K90" s="569"/>
      <c r="L90" s="569"/>
      <c r="M90" s="569"/>
      <c r="N90" s="569"/>
      <c r="O90" s="569"/>
    </row>
    <row r="91" spans="1:26" x14ac:dyDescent="0.25">
      <c r="A91" s="546"/>
      <c r="B91" s="87">
        <f>'Menu Costing'!F37</f>
        <v>0</v>
      </c>
      <c r="C91" s="158"/>
      <c r="D91" s="89" t="b">
        <f>'Menu Costing'!I37</f>
        <v>0</v>
      </c>
      <c r="E91" s="89">
        <f t="shared" si="5"/>
        <v>0</v>
      </c>
      <c r="F91" s="164"/>
      <c r="G91" s="26">
        <f t="shared" si="7"/>
        <v>0</v>
      </c>
      <c r="H91" s="567"/>
      <c r="I91" s="567"/>
      <c r="J91" s="569"/>
      <c r="K91" s="569"/>
      <c r="L91" s="569"/>
      <c r="M91" s="569"/>
      <c r="N91" s="569"/>
      <c r="O91" s="569"/>
    </row>
    <row r="92" spans="1:26" x14ac:dyDescent="0.25">
      <c r="A92" s="546"/>
      <c r="B92" s="87">
        <f>'Menu Costing'!F38</f>
        <v>0</v>
      </c>
      <c r="C92" s="158"/>
      <c r="D92" s="89" t="b">
        <f>'Menu Costing'!I38</f>
        <v>0</v>
      </c>
      <c r="E92" s="89">
        <f t="shared" si="5"/>
        <v>0</v>
      </c>
      <c r="F92" s="164"/>
      <c r="G92" s="26">
        <f t="shared" si="7"/>
        <v>0</v>
      </c>
      <c r="H92" s="567"/>
      <c r="I92" s="567"/>
      <c r="J92" s="569"/>
      <c r="K92" s="569"/>
      <c r="L92" s="569"/>
      <c r="M92" s="569"/>
      <c r="N92" s="569"/>
      <c r="O92" s="569"/>
    </row>
    <row r="93" spans="1:26" x14ac:dyDescent="0.25">
      <c r="A93" s="546"/>
      <c r="B93" s="87">
        <f>'Menu Costing'!F39</f>
        <v>0</v>
      </c>
      <c r="C93" s="158"/>
      <c r="D93" s="89" t="b">
        <f>'Menu Costing'!I39</f>
        <v>0</v>
      </c>
      <c r="E93" s="89">
        <f t="shared" si="5"/>
        <v>0</v>
      </c>
      <c r="F93" s="164"/>
      <c r="G93" s="26">
        <f t="shared" si="7"/>
        <v>0</v>
      </c>
      <c r="H93" s="567"/>
      <c r="I93" s="567"/>
      <c r="J93" s="569"/>
      <c r="K93" s="569"/>
      <c r="L93" s="569"/>
      <c r="M93" s="569"/>
      <c r="N93" s="569"/>
      <c r="O93" s="569"/>
    </row>
    <row r="94" spans="1:26" x14ac:dyDescent="0.25">
      <c r="A94" s="546"/>
      <c r="B94" s="87">
        <f>'Menu Costing'!F40</f>
        <v>0</v>
      </c>
      <c r="C94" s="158"/>
      <c r="D94" s="89">
        <f>'Menu Costing'!I40</f>
        <v>0</v>
      </c>
      <c r="E94" s="89">
        <f t="shared" si="5"/>
        <v>0</v>
      </c>
      <c r="F94" s="164"/>
      <c r="G94" s="26">
        <f t="shared" si="7"/>
        <v>0</v>
      </c>
      <c r="H94" s="567"/>
      <c r="I94" s="567"/>
      <c r="J94" s="569"/>
      <c r="K94" s="569"/>
      <c r="L94" s="569"/>
      <c r="M94" s="569"/>
      <c r="N94" s="569"/>
      <c r="O94" s="569"/>
    </row>
    <row r="95" spans="1:26" s="108" customFormat="1" x14ac:dyDescent="0.25">
      <c r="A95" s="546"/>
      <c r="B95" s="87">
        <f>'Menu Costing'!F41</f>
        <v>0</v>
      </c>
      <c r="C95" s="158"/>
      <c r="D95" s="89">
        <f>'Menu Costing'!I41</f>
        <v>0</v>
      </c>
      <c r="E95" s="89">
        <f t="shared" si="5"/>
        <v>0</v>
      </c>
      <c r="F95" s="164"/>
      <c r="G95" s="26">
        <f t="shared" si="7"/>
        <v>0</v>
      </c>
      <c r="H95" s="567"/>
      <c r="I95" s="567"/>
      <c r="J95" s="569"/>
      <c r="K95" s="569"/>
      <c r="L95" s="569"/>
      <c r="M95" s="569"/>
      <c r="N95" s="569"/>
      <c r="O95" s="569"/>
      <c r="Q95" s="223"/>
      <c r="R95" s="223"/>
      <c r="S95" s="223"/>
      <c r="T95" s="223"/>
      <c r="U95" s="223"/>
      <c r="V95" s="223"/>
      <c r="W95" s="223"/>
      <c r="X95" s="223"/>
      <c r="Y95" s="223"/>
      <c r="Z95" s="223"/>
    </row>
    <row r="96" spans="1:26" s="108" customFormat="1" x14ac:dyDescent="0.25">
      <c r="A96" s="546"/>
      <c r="B96" s="87">
        <f>'Menu Costing'!F42</f>
        <v>0</v>
      </c>
      <c r="C96" s="158"/>
      <c r="D96" s="89">
        <f>'Menu Costing'!I42</f>
        <v>0</v>
      </c>
      <c r="E96" s="89">
        <f t="shared" si="5"/>
        <v>0</v>
      </c>
      <c r="F96" s="164"/>
      <c r="G96" s="26">
        <f t="shared" si="7"/>
        <v>0</v>
      </c>
      <c r="H96" s="567"/>
      <c r="I96" s="567"/>
      <c r="J96" s="569"/>
      <c r="K96" s="569"/>
      <c r="L96" s="569"/>
      <c r="M96" s="569"/>
      <c r="N96" s="569"/>
      <c r="O96" s="569"/>
      <c r="Q96" s="223"/>
      <c r="R96" s="223"/>
      <c r="S96" s="223"/>
      <c r="T96" s="223"/>
      <c r="U96" s="223"/>
      <c r="V96" s="223"/>
      <c r="W96" s="223"/>
      <c r="X96" s="223"/>
      <c r="Y96" s="223"/>
      <c r="Z96" s="223"/>
    </row>
    <row r="97" spans="1:26" s="108" customFormat="1" x14ac:dyDescent="0.25">
      <c r="A97" s="546"/>
      <c r="B97" s="87">
        <f>'Menu Costing'!F43</f>
        <v>0</v>
      </c>
      <c r="C97" s="158"/>
      <c r="D97" s="89">
        <f>'Menu Costing'!I43</f>
        <v>0</v>
      </c>
      <c r="E97" s="89">
        <f t="shared" si="5"/>
        <v>0</v>
      </c>
      <c r="F97" s="164"/>
      <c r="G97" s="26">
        <f t="shared" si="7"/>
        <v>0</v>
      </c>
      <c r="H97" s="567"/>
      <c r="I97" s="567"/>
      <c r="J97" s="569"/>
      <c r="K97" s="569"/>
      <c r="L97" s="569"/>
      <c r="M97" s="569"/>
      <c r="N97" s="569"/>
      <c r="O97" s="569"/>
      <c r="Q97" s="223"/>
      <c r="R97" s="223"/>
      <c r="S97" s="223"/>
      <c r="T97" s="223"/>
      <c r="U97" s="223"/>
      <c r="V97" s="223"/>
      <c r="W97" s="223"/>
      <c r="X97" s="223"/>
      <c r="Y97" s="223"/>
      <c r="Z97" s="223"/>
    </row>
    <row r="98" spans="1:26" s="108" customFormat="1" x14ac:dyDescent="0.25">
      <c r="A98" s="546"/>
      <c r="B98" s="87">
        <f>'Menu Costing'!F44</f>
        <v>0</v>
      </c>
      <c r="C98" s="158"/>
      <c r="D98" s="89">
        <f>'Menu Costing'!I44</f>
        <v>0</v>
      </c>
      <c r="E98" s="89">
        <f t="shared" si="5"/>
        <v>0</v>
      </c>
      <c r="F98" s="164"/>
      <c r="G98" s="26">
        <f t="shared" si="7"/>
        <v>0</v>
      </c>
      <c r="H98" s="567"/>
      <c r="I98" s="567"/>
      <c r="J98" s="569"/>
      <c r="K98" s="569"/>
      <c r="L98" s="569"/>
      <c r="M98" s="569"/>
      <c r="N98" s="569"/>
      <c r="O98" s="569"/>
      <c r="Q98" s="223"/>
      <c r="R98" s="223"/>
      <c r="S98" s="223"/>
      <c r="T98" s="223"/>
      <c r="U98" s="223"/>
      <c r="V98" s="223"/>
      <c r="W98" s="223"/>
      <c r="X98" s="223"/>
      <c r="Y98" s="223"/>
      <c r="Z98" s="223"/>
    </row>
    <row r="99" spans="1:26" x14ac:dyDescent="0.25">
      <c r="A99" s="546"/>
      <c r="B99" s="87">
        <f>'Menu Costing'!F45</f>
        <v>0</v>
      </c>
      <c r="C99" s="158"/>
      <c r="D99" s="89">
        <f>'Menu Costing'!I45</f>
        <v>0</v>
      </c>
      <c r="E99" s="89">
        <f t="shared" si="5"/>
        <v>0</v>
      </c>
      <c r="F99" s="164"/>
      <c r="G99" s="26">
        <f t="shared" si="7"/>
        <v>0</v>
      </c>
      <c r="H99" s="567"/>
      <c r="I99" s="567"/>
      <c r="J99" s="569"/>
      <c r="K99" s="569"/>
      <c r="L99" s="569"/>
      <c r="M99" s="569"/>
      <c r="N99" s="569"/>
      <c r="O99" s="569"/>
    </row>
    <row r="100" spans="1:26" x14ac:dyDescent="0.25">
      <c r="A100" s="546"/>
      <c r="B100" s="87">
        <f>'Menu Costing'!F46</f>
        <v>0</v>
      </c>
      <c r="C100" s="158"/>
      <c r="D100" s="89">
        <f>'Menu Costing'!I46</f>
        <v>0</v>
      </c>
      <c r="E100" s="89">
        <f t="shared" si="5"/>
        <v>0</v>
      </c>
      <c r="F100" s="164"/>
      <c r="G100" s="26">
        <f t="shared" si="7"/>
        <v>0</v>
      </c>
      <c r="H100" s="567"/>
      <c r="I100" s="567"/>
      <c r="J100" s="569"/>
      <c r="K100" s="569"/>
      <c r="L100" s="569"/>
      <c r="M100" s="569"/>
      <c r="N100" s="569"/>
      <c r="O100" s="569"/>
    </row>
    <row r="101" spans="1:26" x14ac:dyDescent="0.25">
      <c r="A101" s="546"/>
      <c r="B101" s="87">
        <f>'Menu Costing'!F47</f>
        <v>0</v>
      </c>
      <c r="C101" s="158"/>
      <c r="D101" s="89">
        <f>'Menu Costing'!I47</f>
        <v>0</v>
      </c>
      <c r="E101" s="89">
        <f t="shared" si="5"/>
        <v>0</v>
      </c>
      <c r="F101" s="164"/>
      <c r="G101" s="26">
        <f t="shared" si="7"/>
        <v>0</v>
      </c>
      <c r="H101" s="567"/>
      <c r="I101" s="567"/>
      <c r="J101" s="569"/>
      <c r="K101" s="569"/>
      <c r="L101" s="569"/>
      <c r="M101" s="569"/>
      <c r="N101" s="569"/>
      <c r="O101" s="569"/>
    </row>
    <row r="102" spans="1:26" x14ac:dyDescent="0.25">
      <c r="A102" s="546"/>
      <c r="B102" s="87">
        <f>'Menu Costing'!F48</f>
        <v>0</v>
      </c>
      <c r="C102" s="158"/>
      <c r="D102" s="89">
        <f>'Menu Costing'!I48</f>
        <v>0</v>
      </c>
      <c r="E102" s="89">
        <f t="shared" si="5"/>
        <v>0</v>
      </c>
      <c r="F102" s="164"/>
      <c r="G102" s="26">
        <f t="shared" si="7"/>
        <v>0</v>
      </c>
      <c r="H102" s="567"/>
      <c r="I102" s="567"/>
      <c r="J102" s="569"/>
      <c r="K102" s="569"/>
      <c r="L102" s="569"/>
      <c r="M102" s="569"/>
      <c r="N102" s="569"/>
      <c r="O102" s="569"/>
    </row>
    <row r="103" spans="1:26" ht="15.75" thickBot="1" x14ac:dyDescent="0.3">
      <c r="A103" s="547"/>
      <c r="B103" s="133">
        <f>'Menu Costing'!F49</f>
        <v>0</v>
      </c>
      <c r="C103" s="159"/>
      <c r="D103" s="91">
        <f>'Menu Costing'!I49</f>
        <v>0</v>
      </c>
      <c r="E103" s="91">
        <f t="shared" si="5"/>
        <v>0</v>
      </c>
      <c r="F103" s="162"/>
      <c r="G103" s="131">
        <f t="shared" si="7"/>
        <v>0</v>
      </c>
      <c r="H103" s="567"/>
      <c r="I103" s="567"/>
      <c r="J103" s="569"/>
      <c r="K103" s="569"/>
      <c r="L103" s="569"/>
      <c r="M103" s="569"/>
      <c r="N103" s="569"/>
      <c r="O103" s="569"/>
    </row>
    <row r="104" spans="1:26" x14ac:dyDescent="0.25">
      <c r="A104" s="558" t="s">
        <v>6</v>
      </c>
      <c r="B104" s="84">
        <f>'Menu Costing'!J36</f>
        <v>0</v>
      </c>
      <c r="C104" s="157"/>
      <c r="D104" s="86" t="b">
        <f>'Menu Costing'!M36</f>
        <v>0</v>
      </c>
      <c r="E104" s="86">
        <f t="shared" si="5"/>
        <v>0</v>
      </c>
      <c r="F104" s="163"/>
      <c r="G104" s="28">
        <f t="shared" si="7"/>
        <v>0</v>
      </c>
      <c r="H104" s="567"/>
      <c r="I104" s="567"/>
      <c r="J104" s="569"/>
      <c r="K104" s="569"/>
      <c r="L104" s="569"/>
      <c r="M104" s="569"/>
      <c r="N104" s="569"/>
      <c r="O104" s="569"/>
    </row>
    <row r="105" spans="1:26" x14ac:dyDescent="0.25">
      <c r="A105" s="559"/>
      <c r="B105" s="87">
        <f>'Menu Costing'!J37</f>
        <v>0</v>
      </c>
      <c r="C105" s="158"/>
      <c r="D105" s="89" t="b">
        <f>'Menu Costing'!M37</f>
        <v>0</v>
      </c>
      <c r="E105" s="89">
        <f t="shared" si="5"/>
        <v>0</v>
      </c>
      <c r="F105" s="164"/>
      <c r="G105" s="26">
        <f t="shared" si="7"/>
        <v>0</v>
      </c>
      <c r="H105" s="567"/>
      <c r="I105" s="567"/>
      <c r="J105" s="569"/>
      <c r="K105" s="569"/>
      <c r="L105" s="569"/>
      <c r="M105" s="569"/>
      <c r="N105" s="569"/>
      <c r="O105" s="569"/>
    </row>
    <row r="106" spans="1:26" x14ac:dyDescent="0.25">
      <c r="A106" s="559"/>
      <c r="B106" s="87">
        <f>'Menu Costing'!J38</f>
        <v>0</v>
      </c>
      <c r="C106" s="158"/>
      <c r="D106" s="89" t="b">
        <f>'Menu Costing'!M38</f>
        <v>0</v>
      </c>
      <c r="E106" s="89">
        <f t="shared" si="5"/>
        <v>0</v>
      </c>
      <c r="F106" s="164"/>
      <c r="G106" s="26">
        <f t="shared" si="7"/>
        <v>0</v>
      </c>
      <c r="H106" s="567"/>
      <c r="I106" s="567"/>
      <c r="J106" s="569"/>
      <c r="K106" s="569"/>
      <c r="L106" s="569"/>
      <c r="M106" s="569"/>
      <c r="N106" s="569"/>
      <c r="O106" s="569"/>
    </row>
    <row r="107" spans="1:26" x14ac:dyDescent="0.25">
      <c r="A107" s="559"/>
      <c r="B107" s="87">
        <f>'Menu Costing'!J39</f>
        <v>0</v>
      </c>
      <c r="C107" s="158"/>
      <c r="D107" s="89" t="b">
        <f>'Menu Costing'!M39</f>
        <v>0</v>
      </c>
      <c r="E107" s="89">
        <f t="shared" si="5"/>
        <v>0</v>
      </c>
      <c r="F107" s="164"/>
      <c r="G107" s="26">
        <f t="shared" si="7"/>
        <v>0</v>
      </c>
      <c r="H107" s="567"/>
      <c r="I107" s="567"/>
      <c r="J107" s="569"/>
      <c r="K107" s="569"/>
      <c r="L107" s="569"/>
      <c r="M107" s="569"/>
      <c r="N107" s="569"/>
      <c r="O107" s="569"/>
    </row>
    <row r="108" spans="1:26" x14ac:dyDescent="0.25">
      <c r="A108" s="559"/>
      <c r="B108" s="87">
        <f>'Menu Costing'!J40</f>
        <v>0</v>
      </c>
      <c r="C108" s="158"/>
      <c r="D108" s="89">
        <f>'Menu Costing'!M40</f>
        <v>0</v>
      </c>
      <c r="E108" s="89">
        <f t="shared" si="5"/>
        <v>0</v>
      </c>
      <c r="F108" s="164"/>
      <c r="G108" s="26">
        <f t="shared" si="7"/>
        <v>0</v>
      </c>
      <c r="H108" s="567"/>
      <c r="I108" s="567"/>
      <c r="J108" s="569"/>
      <c r="K108" s="569"/>
      <c r="L108" s="569"/>
      <c r="M108" s="569"/>
      <c r="N108" s="569"/>
      <c r="O108" s="569"/>
    </row>
    <row r="109" spans="1:26" s="108" customFormat="1" x14ac:dyDescent="0.25">
      <c r="A109" s="559"/>
      <c r="B109" s="87">
        <f>'Menu Costing'!J41</f>
        <v>0</v>
      </c>
      <c r="C109" s="158"/>
      <c r="D109" s="89">
        <f>'Menu Costing'!M41</f>
        <v>0</v>
      </c>
      <c r="E109" s="89">
        <f t="shared" si="5"/>
        <v>0</v>
      </c>
      <c r="F109" s="164"/>
      <c r="G109" s="26">
        <f t="shared" si="7"/>
        <v>0</v>
      </c>
      <c r="H109" s="567"/>
      <c r="I109" s="567"/>
      <c r="J109" s="569"/>
      <c r="K109" s="569"/>
      <c r="L109" s="569"/>
      <c r="M109" s="569"/>
      <c r="N109" s="569"/>
      <c r="O109" s="569"/>
      <c r="Q109" s="223"/>
      <c r="R109" s="223"/>
      <c r="S109" s="223"/>
      <c r="T109" s="223"/>
      <c r="U109" s="223"/>
      <c r="V109" s="223"/>
      <c r="W109" s="223"/>
      <c r="X109" s="223"/>
      <c r="Y109" s="223"/>
      <c r="Z109" s="223"/>
    </row>
    <row r="110" spans="1:26" s="108" customFormat="1" x14ac:dyDescent="0.25">
      <c r="A110" s="559"/>
      <c r="B110" s="87">
        <f>'Menu Costing'!J42</f>
        <v>0</v>
      </c>
      <c r="C110" s="158"/>
      <c r="D110" s="89">
        <f>'Menu Costing'!M42</f>
        <v>0</v>
      </c>
      <c r="E110" s="89">
        <f t="shared" si="5"/>
        <v>0</v>
      </c>
      <c r="F110" s="164"/>
      <c r="G110" s="26">
        <f t="shared" si="7"/>
        <v>0</v>
      </c>
      <c r="H110" s="567"/>
      <c r="I110" s="567"/>
      <c r="J110" s="569"/>
      <c r="K110" s="569"/>
      <c r="L110" s="569"/>
      <c r="M110" s="569"/>
      <c r="N110" s="569"/>
      <c r="O110" s="569"/>
      <c r="Q110" s="223"/>
      <c r="R110" s="223"/>
      <c r="S110" s="223"/>
      <c r="T110" s="223"/>
      <c r="U110" s="223"/>
      <c r="V110" s="223"/>
      <c r="W110" s="223"/>
      <c r="X110" s="223"/>
      <c r="Y110" s="223"/>
      <c r="Z110" s="223"/>
    </row>
    <row r="111" spans="1:26" s="108" customFormat="1" x14ac:dyDescent="0.25">
      <c r="A111" s="559"/>
      <c r="B111" s="87">
        <f>'Menu Costing'!J43</f>
        <v>0</v>
      </c>
      <c r="C111" s="158"/>
      <c r="D111" s="89">
        <f>'Menu Costing'!M43</f>
        <v>0</v>
      </c>
      <c r="E111" s="89">
        <f t="shared" si="5"/>
        <v>0</v>
      </c>
      <c r="F111" s="164"/>
      <c r="G111" s="26">
        <f t="shared" si="7"/>
        <v>0</v>
      </c>
      <c r="H111" s="567"/>
      <c r="I111" s="567"/>
      <c r="J111" s="569"/>
      <c r="K111" s="569"/>
      <c r="L111" s="569"/>
      <c r="M111" s="569"/>
      <c r="N111" s="569"/>
      <c r="O111" s="569"/>
      <c r="Q111" s="223"/>
      <c r="R111" s="223"/>
      <c r="S111" s="223"/>
      <c r="T111" s="223"/>
      <c r="U111" s="223"/>
      <c r="V111" s="223"/>
      <c r="W111" s="223"/>
      <c r="X111" s="223"/>
      <c r="Y111" s="223"/>
      <c r="Z111" s="223"/>
    </row>
    <row r="112" spans="1:26" s="108" customFormat="1" x14ac:dyDescent="0.25">
      <c r="A112" s="559"/>
      <c r="B112" s="87">
        <f>'Menu Costing'!J44</f>
        <v>0</v>
      </c>
      <c r="C112" s="158"/>
      <c r="D112" s="89">
        <f>'Menu Costing'!M44</f>
        <v>0</v>
      </c>
      <c r="E112" s="89">
        <f t="shared" si="5"/>
        <v>0</v>
      </c>
      <c r="F112" s="164"/>
      <c r="G112" s="26">
        <f t="shared" si="7"/>
        <v>0</v>
      </c>
      <c r="H112" s="567"/>
      <c r="I112" s="567"/>
      <c r="J112" s="569"/>
      <c r="K112" s="569"/>
      <c r="L112" s="569"/>
      <c r="M112" s="569"/>
      <c r="N112" s="569"/>
      <c r="O112" s="569"/>
      <c r="Q112" s="223"/>
      <c r="R112" s="223"/>
      <c r="S112" s="223"/>
      <c r="T112" s="223"/>
      <c r="U112" s="223"/>
      <c r="V112" s="223"/>
      <c r="W112" s="223"/>
      <c r="X112" s="223"/>
      <c r="Y112" s="223"/>
      <c r="Z112" s="223"/>
    </row>
    <row r="113" spans="1:26" x14ac:dyDescent="0.25">
      <c r="A113" s="559"/>
      <c r="B113" s="87">
        <f>'Menu Costing'!J45</f>
        <v>0</v>
      </c>
      <c r="C113" s="158"/>
      <c r="D113" s="89">
        <f>'Menu Costing'!M45</f>
        <v>0</v>
      </c>
      <c r="E113" s="89">
        <f t="shared" si="5"/>
        <v>0</v>
      </c>
      <c r="F113" s="164"/>
      <c r="G113" s="26">
        <f t="shared" si="7"/>
        <v>0</v>
      </c>
      <c r="H113" s="567"/>
      <c r="I113" s="567"/>
      <c r="J113" s="569"/>
      <c r="K113" s="569"/>
      <c r="L113" s="569"/>
      <c r="M113" s="569"/>
      <c r="N113" s="569"/>
      <c r="O113" s="569"/>
    </row>
    <row r="114" spans="1:26" x14ac:dyDescent="0.25">
      <c r="A114" s="559"/>
      <c r="B114" s="87">
        <f>'Menu Costing'!J46</f>
        <v>0</v>
      </c>
      <c r="C114" s="158"/>
      <c r="D114" s="89">
        <f>'Menu Costing'!M46</f>
        <v>0</v>
      </c>
      <c r="E114" s="89">
        <f t="shared" si="5"/>
        <v>0</v>
      </c>
      <c r="F114" s="164"/>
      <c r="G114" s="26">
        <f t="shared" si="7"/>
        <v>0</v>
      </c>
      <c r="H114" s="567"/>
      <c r="I114" s="567"/>
      <c r="J114" s="569"/>
      <c r="K114" s="569"/>
      <c r="L114" s="569"/>
      <c r="M114" s="569"/>
      <c r="N114" s="569"/>
      <c r="O114" s="569"/>
    </row>
    <row r="115" spans="1:26" x14ac:dyDescent="0.25">
      <c r="A115" s="559"/>
      <c r="B115" s="87">
        <f>'Menu Costing'!J47</f>
        <v>0</v>
      </c>
      <c r="C115" s="158"/>
      <c r="D115" s="89">
        <f>'Menu Costing'!M47</f>
        <v>0</v>
      </c>
      <c r="E115" s="89">
        <f t="shared" si="5"/>
        <v>0</v>
      </c>
      <c r="F115" s="164"/>
      <c r="G115" s="26">
        <f t="shared" si="7"/>
        <v>0</v>
      </c>
      <c r="H115" s="567"/>
      <c r="I115" s="567"/>
      <c r="J115" s="569"/>
      <c r="K115" s="569"/>
      <c r="L115" s="569"/>
      <c r="M115" s="569"/>
      <c r="N115" s="569"/>
      <c r="O115" s="569"/>
    </row>
    <row r="116" spans="1:26" x14ac:dyDescent="0.25">
      <c r="A116" s="559"/>
      <c r="B116" s="87">
        <f>'Menu Costing'!J48</f>
        <v>0</v>
      </c>
      <c r="C116" s="158"/>
      <c r="D116" s="89">
        <f>'Menu Costing'!M48</f>
        <v>0</v>
      </c>
      <c r="E116" s="89">
        <f t="shared" si="5"/>
        <v>0</v>
      </c>
      <c r="F116" s="164"/>
      <c r="G116" s="26">
        <f t="shared" si="7"/>
        <v>0</v>
      </c>
      <c r="H116" s="567"/>
      <c r="I116" s="567"/>
      <c r="J116" s="569"/>
      <c r="K116" s="569"/>
      <c r="L116" s="569"/>
      <c r="M116" s="569"/>
      <c r="N116" s="569"/>
      <c r="O116" s="569"/>
    </row>
    <row r="117" spans="1:26" ht="15.75" thickBot="1" x14ac:dyDescent="0.3">
      <c r="A117" s="560"/>
      <c r="B117" s="133">
        <f>'Menu Costing'!J49</f>
        <v>0</v>
      </c>
      <c r="C117" s="159"/>
      <c r="D117" s="91">
        <f>'Menu Costing'!M49</f>
        <v>0</v>
      </c>
      <c r="E117" s="91">
        <f t="shared" si="5"/>
        <v>0</v>
      </c>
      <c r="F117" s="162"/>
      <c r="G117" s="131">
        <f t="shared" si="7"/>
        <v>0</v>
      </c>
      <c r="H117" s="567"/>
      <c r="I117" s="567"/>
      <c r="J117" s="569"/>
      <c r="K117" s="569"/>
      <c r="L117" s="569"/>
      <c r="M117" s="569"/>
      <c r="N117" s="569"/>
      <c r="O117" s="569"/>
    </row>
    <row r="118" spans="1:26" x14ac:dyDescent="0.25">
      <c r="A118" s="545" t="s">
        <v>7</v>
      </c>
      <c r="B118" s="84">
        <f>'Menu Costing'!N36</f>
        <v>0</v>
      </c>
      <c r="C118" s="157"/>
      <c r="D118" s="86" t="b">
        <f>'Menu Costing'!Q36</f>
        <v>0</v>
      </c>
      <c r="E118" s="86">
        <f t="shared" si="5"/>
        <v>0</v>
      </c>
      <c r="F118" s="163"/>
      <c r="G118" s="28">
        <f t="shared" si="7"/>
        <v>0</v>
      </c>
      <c r="H118" s="567"/>
      <c r="I118" s="567"/>
      <c r="J118" s="569"/>
      <c r="K118" s="569"/>
      <c r="L118" s="569"/>
      <c r="M118" s="569"/>
      <c r="N118" s="569"/>
      <c r="O118" s="569"/>
    </row>
    <row r="119" spans="1:26" x14ac:dyDescent="0.25">
      <c r="A119" s="546"/>
      <c r="B119" s="87">
        <f>'Menu Costing'!N37</f>
        <v>0</v>
      </c>
      <c r="C119" s="158"/>
      <c r="D119" s="89" t="b">
        <f>'Menu Costing'!Q37</f>
        <v>0</v>
      </c>
      <c r="E119" s="89">
        <f t="shared" si="5"/>
        <v>0</v>
      </c>
      <c r="F119" s="164"/>
      <c r="G119" s="26">
        <f t="shared" si="7"/>
        <v>0</v>
      </c>
      <c r="H119" s="567"/>
      <c r="I119" s="567"/>
      <c r="J119" s="569"/>
      <c r="K119" s="569"/>
      <c r="L119" s="569"/>
      <c r="M119" s="569"/>
      <c r="N119" s="569"/>
      <c r="O119" s="569"/>
    </row>
    <row r="120" spans="1:26" x14ac:dyDescent="0.25">
      <c r="A120" s="546"/>
      <c r="B120" s="87">
        <f>'Menu Costing'!N38</f>
        <v>0</v>
      </c>
      <c r="C120" s="158"/>
      <c r="D120" s="89" t="b">
        <f>'Menu Costing'!Q38</f>
        <v>0</v>
      </c>
      <c r="E120" s="89">
        <f t="shared" si="5"/>
        <v>0</v>
      </c>
      <c r="F120" s="164"/>
      <c r="G120" s="26">
        <f t="shared" si="7"/>
        <v>0</v>
      </c>
      <c r="H120" s="567"/>
      <c r="I120" s="567"/>
      <c r="J120" s="569"/>
      <c r="K120" s="569"/>
      <c r="L120" s="569"/>
      <c r="M120" s="569"/>
      <c r="N120" s="569"/>
      <c r="O120" s="569"/>
    </row>
    <row r="121" spans="1:26" x14ac:dyDescent="0.25">
      <c r="A121" s="546"/>
      <c r="B121" s="87">
        <f>'Menu Costing'!N39</f>
        <v>0</v>
      </c>
      <c r="C121" s="158"/>
      <c r="D121" s="89" t="b">
        <f>'Menu Costing'!Q39</f>
        <v>0</v>
      </c>
      <c r="E121" s="89">
        <f t="shared" si="5"/>
        <v>0</v>
      </c>
      <c r="F121" s="164"/>
      <c r="G121" s="26">
        <f t="shared" si="7"/>
        <v>0</v>
      </c>
      <c r="H121" s="567"/>
      <c r="I121" s="567"/>
      <c r="J121" s="569"/>
      <c r="K121" s="569"/>
      <c r="L121" s="569"/>
      <c r="M121" s="569"/>
      <c r="N121" s="569"/>
      <c r="O121" s="569"/>
    </row>
    <row r="122" spans="1:26" x14ac:dyDescent="0.25">
      <c r="A122" s="546"/>
      <c r="B122" s="87">
        <f>'Menu Costing'!N40</f>
        <v>0</v>
      </c>
      <c r="C122" s="158"/>
      <c r="D122" s="89">
        <f>'Menu Costing'!Q40</f>
        <v>0</v>
      </c>
      <c r="E122" s="89">
        <f t="shared" si="5"/>
        <v>0</v>
      </c>
      <c r="F122" s="164"/>
      <c r="G122" s="26">
        <f t="shared" si="7"/>
        <v>0</v>
      </c>
      <c r="H122" s="567"/>
      <c r="I122" s="567"/>
      <c r="J122" s="569"/>
      <c r="K122" s="569"/>
      <c r="L122" s="569"/>
      <c r="M122" s="569"/>
      <c r="N122" s="569"/>
      <c r="O122" s="569"/>
    </row>
    <row r="123" spans="1:26" s="108" customFormat="1" x14ac:dyDescent="0.25">
      <c r="A123" s="546"/>
      <c r="B123" s="87">
        <f>'Menu Costing'!N41</f>
        <v>0</v>
      </c>
      <c r="C123" s="158"/>
      <c r="D123" s="89">
        <f>'Menu Costing'!Q41</f>
        <v>0</v>
      </c>
      <c r="E123" s="89">
        <f t="shared" si="5"/>
        <v>0</v>
      </c>
      <c r="F123" s="164"/>
      <c r="G123" s="26">
        <f t="shared" si="7"/>
        <v>0</v>
      </c>
      <c r="H123" s="567"/>
      <c r="I123" s="567"/>
      <c r="J123" s="569"/>
      <c r="K123" s="569"/>
      <c r="L123" s="569"/>
      <c r="M123" s="569"/>
      <c r="N123" s="569"/>
      <c r="O123" s="569"/>
      <c r="Q123" s="223"/>
      <c r="R123" s="223"/>
      <c r="S123" s="223"/>
      <c r="T123" s="223"/>
      <c r="U123" s="223"/>
      <c r="V123" s="223"/>
      <c r="W123" s="223"/>
      <c r="X123" s="223"/>
      <c r="Y123" s="223"/>
      <c r="Z123" s="223"/>
    </row>
    <row r="124" spans="1:26" s="108" customFormat="1" x14ac:dyDescent="0.25">
      <c r="A124" s="546"/>
      <c r="B124" s="87">
        <f>'Menu Costing'!N42</f>
        <v>0</v>
      </c>
      <c r="C124" s="158"/>
      <c r="D124" s="89">
        <f>'Menu Costing'!Q42</f>
        <v>0</v>
      </c>
      <c r="E124" s="89">
        <f t="shared" si="5"/>
        <v>0</v>
      </c>
      <c r="F124" s="164"/>
      <c r="G124" s="26">
        <f t="shared" si="7"/>
        <v>0</v>
      </c>
      <c r="H124" s="567"/>
      <c r="I124" s="567"/>
      <c r="J124" s="569"/>
      <c r="K124" s="569"/>
      <c r="L124" s="569"/>
      <c r="M124" s="569"/>
      <c r="N124" s="569"/>
      <c r="O124" s="569"/>
      <c r="Q124" s="223"/>
      <c r="R124" s="223"/>
      <c r="S124" s="223"/>
      <c r="T124" s="223"/>
      <c r="U124" s="223"/>
      <c r="V124" s="223"/>
      <c r="W124" s="223"/>
      <c r="X124" s="223"/>
      <c r="Y124" s="223"/>
      <c r="Z124" s="223"/>
    </row>
    <row r="125" spans="1:26" s="108" customFormat="1" x14ac:dyDescent="0.25">
      <c r="A125" s="546"/>
      <c r="B125" s="87">
        <f>'Menu Costing'!N43</f>
        <v>0</v>
      </c>
      <c r="C125" s="158"/>
      <c r="D125" s="89">
        <f>'Menu Costing'!Q43</f>
        <v>0</v>
      </c>
      <c r="E125" s="89">
        <f t="shared" si="5"/>
        <v>0</v>
      </c>
      <c r="F125" s="164"/>
      <c r="G125" s="26">
        <f t="shared" si="7"/>
        <v>0</v>
      </c>
      <c r="H125" s="567"/>
      <c r="I125" s="567"/>
      <c r="J125" s="569"/>
      <c r="K125" s="569"/>
      <c r="L125" s="569"/>
      <c r="M125" s="569"/>
      <c r="N125" s="569"/>
      <c r="O125" s="569"/>
      <c r="Q125" s="223"/>
      <c r="R125" s="223"/>
      <c r="S125" s="223"/>
      <c r="T125" s="223"/>
      <c r="U125" s="223"/>
      <c r="V125" s="223"/>
      <c r="W125" s="223"/>
      <c r="X125" s="223"/>
      <c r="Y125" s="223"/>
      <c r="Z125" s="223"/>
    </row>
    <row r="126" spans="1:26" s="108" customFormat="1" x14ac:dyDescent="0.25">
      <c r="A126" s="546"/>
      <c r="B126" s="87">
        <f>'Menu Costing'!N44</f>
        <v>0</v>
      </c>
      <c r="C126" s="158"/>
      <c r="D126" s="89">
        <f>'Menu Costing'!Q44</f>
        <v>0</v>
      </c>
      <c r="E126" s="89">
        <f t="shared" si="5"/>
        <v>0</v>
      </c>
      <c r="F126" s="164"/>
      <c r="G126" s="26">
        <f t="shared" si="7"/>
        <v>0</v>
      </c>
      <c r="H126" s="567"/>
      <c r="I126" s="567"/>
      <c r="J126" s="569"/>
      <c r="K126" s="569"/>
      <c r="L126" s="569"/>
      <c r="M126" s="569"/>
      <c r="N126" s="569"/>
      <c r="O126" s="569"/>
      <c r="Q126" s="223"/>
      <c r="R126" s="223"/>
      <c r="S126" s="223"/>
      <c r="T126" s="223"/>
      <c r="U126" s="223"/>
      <c r="V126" s="223"/>
      <c r="W126" s="223"/>
      <c r="X126" s="223"/>
      <c r="Y126" s="223"/>
      <c r="Z126" s="223"/>
    </row>
    <row r="127" spans="1:26" x14ac:dyDescent="0.25">
      <c r="A127" s="546"/>
      <c r="B127" s="87">
        <f>'Menu Costing'!N45</f>
        <v>0</v>
      </c>
      <c r="C127" s="158"/>
      <c r="D127" s="89">
        <f>'Menu Costing'!Q45</f>
        <v>0</v>
      </c>
      <c r="E127" s="89">
        <f t="shared" si="5"/>
        <v>0</v>
      </c>
      <c r="F127" s="164"/>
      <c r="G127" s="26">
        <f t="shared" si="7"/>
        <v>0</v>
      </c>
      <c r="H127" s="567"/>
      <c r="I127" s="567"/>
      <c r="J127" s="569"/>
      <c r="K127" s="569"/>
      <c r="L127" s="569"/>
      <c r="M127" s="569"/>
      <c r="N127" s="569"/>
      <c r="O127" s="569"/>
    </row>
    <row r="128" spans="1:26" x14ac:dyDescent="0.25">
      <c r="A128" s="546"/>
      <c r="B128" s="87">
        <f>'Menu Costing'!N46</f>
        <v>0</v>
      </c>
      <c r="C128" s="158"/>
      <c r="D128" s="89">
        <f>'Menu Costing'!Q46</f>
        <v>0</v>
      </c>
      <c r="E128" s="89">
        <f t="shared" si="5"/>
        <v>0</v>
      </c>
      <c r="F128" s="164"/>
      <c r="G128" s="26">
        <f t="shared" si="7"/>
        <v>0</v>
      </c>
      <c r="H128" s="567"/>
      <c r="I128" s="567"/>
      <c r="J128" s="569"/>
      <c r="K128" s="569"/>
      <c r="L128" s="569"/>
      <c r="M128" s="569"/>
      <c r="N128" s="569"/>
      <c r="O128" s="569"/>
    </row>
    <row r="129" spans="1:26" x14ac:dyDescent="0.25">
      <c r="A129" s="546"/>
      <c r="B129" s="87">
        <f>'Menu Costing'!N47</f>
        <v>0</v>
      </c>
      <c r="C129" s="158"/>
      <c r="D129" s="89">
        <f>'Menu Costing'!Q47</f>
        <v>0</v>
      </c>
      <c r="E129" s="89">
        <f t="shared" si="5"/>
        <v>0</v>
      </c>
      <c r="F129" s="164"/>
      <c r="G129" s="26">
        <f t="shared" si="7"/>
        <v>0</v>
      </c>
      <c r="H129" s="567"/>
      <c r="I129" s="567"/>
      <c r="J129" s="569"/>
      <c r="K129" s="569"/>
      <c r="L129" s="569"/>
      <c r="M129" s="569"/>
      <c r="N129" s="569"/>
      <c r="O129" s="569"/>
    </row>
    <row r="130" spans="1:26" x14ac:dyDescent="0.25">
      <c r="A130" s="546"/>
      <c r="B130" s="87">
        <f>'Menu Costing'!N48</f>
        <v>0</v>
      </c>
      <c r="C130" s="158"/>
      <c r="D130" s="89">
        <f>'Menu Costing'!Q48</f>
        <v>0</v>
      </c>
      <c r="E130" s="89">
        <f t="shared" si="5"/>
        <v>0</v>
      </c>
      <c r="F130" s="164"/>
      <c r="G130" s="26">
        <f t="shared" si="7"/>
        <v>0</v>
      </c>
      <c r="H130" s="567"/>
      <c r="I130" s="567"/>
      <c r="J130" s="569"/>
      <c r="K130" s="569"/>
      <c r="L130" s="569"/>
      <c r="M130" s="569"/>
      <c r="N130" s="569"/>
      <c r="O130" s="569"/>
    </row>
    <row r="131" spans="1:26" ht="15.75" thickBot="1" x14ac:dyDescent="0.3">
      <c r="A131" s="547"/>
      <c r="B131" s="133">
        <f>'Menu Costing'!N49</f>
        <v>0</v>
      </c>
      <c r="C131" s="159"/>
      <c r="D131" s="91">
        <f>'Menu Costing'!Q49</f>
        <v>0</v>
      </c>
      <c r="E131" s="89">
        <f t="shared" si="5"/>
        <v>0</v>
      </c>
      <c r="F131" s="162"/>
      <c r="G131" s="131">
        <f t="shared" si="7"/>
        <v>0</v>
      </c>
      <c r="H131" s="567"/>
      <c r="I131" s="567"/>
      <c r="J131" s="569"/>
      <c r="K131" s="569"/>
      <c r="L131" s="569"/>
      <c r="M131" s="569"/>
      <c r="N131" s="569"/>
      <c r="O131" s="569"/>
    </row>
    <row r="132" spans="1:26" x14ac:dyDescent="0.25">
      <c r="A132" s="545" t="s">
        <v>4</v>
      </c>
      <c r="B132" s="84">
        <f>'Menu Costing'!R36</f>
        <v>0</v>
      </c>
      <c r="C132" s="157"/>
      <c r="D132" s="86" t="b">
        <f>'Menu Costing'!U36</f>
        <v>0</v>
      </c>
      <c r="E132" s="86">
        <f t="shared" ref="E132:E145" si="8">SUM(C132*D132)</f>
        <v>0</v>
      </c>
      <c r="F132" s="163"/>
      <c r="G132" s="28">
        <f t="shared" si="7"/>
        <v>0</v>
      </c>
      <c r="H132" s="567"/>
      <c r="I132" s="567"/>
      <c r="J132" s="569"/>
      <c r="K132" s="569"/>
      <c r="L132" s="569"/>
      <c r="M132" s="569"/>
      <c r="N132" s="569"/>
      <c r="O132" s="569"/>
    </row>
    <row r="133" spans="1:26" x14ac:dyDescent="0.25">
      <c r="A133" s="546"/>
      <c r="B133" s="87">
        <f>'Menu Costing'!R37</f>
        <v>0</v>
      </c>
      <c r="C133" s="158"/>
      <c r="D133" s="89" t="b">
        <f>'Menu Costing'!U37</f>
        <v>0</v>
      </c>
      <c r="E133" s="89">
        <f t="shared" si="8"/>
        <v>0</v>
      </c>
      <c r="F133" s="164"/>
      <c r="G133" s="26">
        <f t="shared" si="7"/>
        <v>0</v>
      </c>
      <c r="H133" s="567"/>
      <c r="I133" s="567"/>
      <c r="J133" s="569"/>
      <c r="K133" s="569"/>
      <c r="L133" s="569"/>
      <c r="M133" s="569"/>
      <c r="N133" s="569"/>
      <c r="O133" s="569"/>
    </row>
    <row r="134" spans="1:26" x14ac:dyDescent="0.25">
      <c r="A134" s="546"/>
      <c r="B134" s="87">
        <f>'Menu Costing'!R38</f>
        <v>0</v>
      </c>
      <c r="C134" s="158"/>
      <c r="D134" s="89" t="b">
        <f>'Menu Costing'!U38</f>
        <v>0</v>
      </c>
      <c r="E134" s="89">
        <f t="shared" si="8"/>
        <v>0</v>
      </c>
      <c r="F134" s="164"/>
      <c r="G134" s="26">
        <f t="shared" si="7"/>
        <v>0</v>
      </c>
      <c r="H134" s="567"/>
      <c r="I134" s="567"/>
      <c r="J134" s="569"/>
      <c r="K134" s="569"/>
      <c r="L134" s="569"/>
      <c r="M134" s="569"/>
      <c r="N134" s="569"/>
      <c r="O134" s="569"/>
    </row>
    <row r="135" spans="1:26" x14ac:dyDescent="0.25">
      <c r="A135" s="546"/>
      <c r="B135" s="87">
        <f>'Menu Costing'!R39</f>
        <v>0</v>
      </c>
      <c r="C135" s="158"/>
      <c r="D135" s="89" t="b">
        <f>'Menu Costing'!U39</f>
        <v>0</v>
      </c>
      <c r="E135" s="89">
        <f t="shared" si="8"/>
        <v>0</v>
      </c>
      <c r="F135" s="164"/>
      <c r="G135" s="26">
        <f t="shared" si="7"/>
        <v>0</v>
      </c>
      <c r="H135" s="567"/>
      <c r="I135" s="567"/>
      <c r="J135" s="569"/>
      <c r="K135" s="569"/>
      <c r="L135" s="569"/>
      <c r="M135" s="569"/>
      <c r="N135" s="569"/>
      <c r="O135" s="569"/>
    </row>
    <row r="136" spans="1:26" x14ac:dyDescent="0.25">
      <c r="A136" s="546"/>
      <c r="B136" s="87">
        <f>'Menu Costing'!R40</f>
        <v>0</v>
      </c>
      <c r="C136" s="158"/>
      <c r="D136" s="89">
        <f>'Menu Costing'!U40</f>
        <v>0</v>
      </c>
      <c r="E136" s="89">
        <f t="shared" si="8"/>
        <v>0</v>
      </c>
      <c r="F136" s="164"/>
      <c r="G136" s="26">
        <f t="shared" si="7"/>
        <v>0</v>
      </c>
      <c r="H136" s="567"/>
      <c r="I136" s="567"/>
      <c r="J136" s="569"/>
      <c r="K136" s="569"/>
      <c r="L136" s="569"/>
      <c r="M136" s="569"/>
      <c r="N136" s="569"/>
      <c r="O136" s="569"/>
    </row>
    <row r="137" spans="1:26" s="108" customFormat="1" x14ac:dyDescent="0.25">
      <c r="A137" s="546"/>
      <c r="B137" s="87">
        <f>'Menu Costing'!R41</f>
        <v>0</v>
      </c>
      <c r="C137" s="158"/>
      <c r="D137" s="89">
        <f>'Menu Costing'!U41</f>
        <v>0</v>
      </c>
      <c r="E137" s="89">
        <f t="shared" si="8"/>
        <v>0</v>
      </c>
      <c r="F137" s="164"/>
      <c r="G137" s="26">
        <f t="shared" si="7"/>
        <v>0</v>
      </c>
      <c r="H137" s="567"/>
      <c r="I137" s="567"/>
      <c r="J137" s="569"/>
      <c r="K137" s="569"/>
      <c r="L137" s="569"/>
      <c r="M137" s="569"/>
      <c r="N137" s="569"/>
      <c r="O137" s="569"/>
      <c r="Q137" s="223"/>
      <c r="R137" s="223"/>
      <c r="S137" s="223"/>
      <c r="T137" s="223"/>
      <c r="U137" s="223"/>
      <c r="V137" s="223"/>
      <c r="W137" s="223"/>
      <c r="X137" s="223"/>
      <c r="Y137" s="223"/>
      <c r="Z137" s="223"/>
    </row>
    <row r="138" spans="1:26" s="108" customFormat="1" x14ac:dyDescent="0.25">
      <c r="A138" s="546"/>
      <c r="B138" s="87">
        <f>'Menu Costing'!R42</f>
        <v>0</v>
      </c>
      <c r="C138" s="158"/>
      <c r="D138" s="89">
        <f>'Menu Costing'!U42</f>
        <v>0</v>
      </c>
      <c r="E138" s="89">
        <f t="shared" si="8"/>
        <v>0</v>
      </c>
      <c r="F138" s="164"/>
      <c r="G138" s="26">
        <f t="shared" si="7"/>
        <v>0</v>
      </c>
      <c r="H138" s="567"/>
      <c r="I138" s="567"/>
      <c r="J138" s="569"/>
      <c r="K138" s="569"/>
      <c r="L138" s="569"/>
      <c r="M138" s="569"/>
      <c r="N138" s="569"/>
      <c r="O138" s="569"/>
      <c r="Q138" s="223"/>
      <c r="R138" s="223"/>
      <c r="S138" s="223"/>
      <c r="T138" s="223"/>
      <c r="U138" s="223"/>
      <c r="V138" s="223"/>
      <c r="W138" s="223"/>
      <c r="X138" s="223"/>
      <c r="Y138" s="223"/>
      <c r="Z138" s="223"/>
    </row>
    <row r="139" spans="1:26" s="108" customFormat="1" x14ac:dyDescent="0.25">
      <c r="A139" s="546"/>
      <c r="B139" s="87">
        <f>'Menu Costing'!R43</f>
        <v>0</v>
      </c>
      <c r="C139" s="158"/>
      <c r="D139" s="89">
        <f>'Menu Costing'!U43</f>
        <v>0</v>
      </c>
      <c r="E139" s="89">
        <f t="shared" si="8"/>
        <v>0</v>
      </c>
      <c r="F139" s="164"/>
      <c r="G139" s="26">
        <f t="shared" si="7"/>
        <v>0</v>
      </c>
      <c r="H139" s="567"/>
      <c r="I139" s="567"/>
      <c r="J139" s="569"/>
      <c r="K139" s="569"/>
      <c r="L139" s="569"/>
      <c r="M139" s="569"/>
      <c r="N139" s="569"/>
      <c r="O139" s="569"/>
      <c r="Q139" s="223"/>
      <c r="R139" s="223"/>
      <c r="S139" s="223"/>
      <c r="T139" s="223"/>
      <c r="U139" s="223"/>
      <c r="V139" s="223"/>
      <c r="W139" s="223"/>
      <c r="X139" s="223"/>
      <c r="Y139" s="223"/>
      <c r="Z139" s="223"/>
    </row>
    <row r="140" spans="1:26" s="108" customFormat="1" x14ac:dyDescent="0.25">
      <c r="A140" s="546"/>
      <c r="B140" s="87">
        <f>'Menu Costing'!R44</f>
        <v>0</v>
      </c>
      <c r="C140" s="158"/>
      <c r="D140" s="89">
        <f>'Menu Costing'!U44</f>
        <v>0</v>
      </c>
      <c r="E140" s="89">
        <f t="shared" si="8"/>
        <v>0</v>
      </c>
      <c r="F140" s="164"/>
      <c r="G140" s="26">
        <f t="shared" si="7"/>
        <v>0</v>
      </c>
      <c r="H140" s="567"/>
      <c r="I140" s="567"/>
      <c r="J140" s="569"/>
      <c r="K140" s="569"/>
      <c r="L140" s="569"/>
      <c r="M140" s="569"/>
      <c r="N140" s="569"/>
      <c r="O140" s="569"/>
      <c r="Q140" s="223"/>
      <c r="R140" s="223"/>
      <c r="S140" s="223"/>
      <c r="T140" s="223"/>
      <c r="U140" s="223"/>
      <c r="V140" s="223"/>
      <c r="W140" s="223"/>
      <c r="X140" s="223"/>
      <c r="Y140" s="223"/>
      <c r="Z140" s="223"/>
    </row>
    <row r="141" spans="1:26" x14ac:dyDescent="0.25">
      <c r="A141" s="546"/>
      <c r="B141" s="87">
        <f>'Menu Costing'!R45</f>
        <v>0</v>
      </c>
      <c r="C141" s="158"/>
      <c r="D141" s="89">
        <f>'Menu Costing'!U45</f>
        <v>0</v>
      </c>
      <c r="E141" s="89">
        <f t="shared" si="8"/>
        <v>0</v>
      </c>
      <c r="F141" s="164"/>
      <c r="G141" s="26">
        <f t="shared" si="7"/>
        <v>0</v>
      </c>
      <c r="H141" s="567"/>
      <c r="I141" s="567"/>
      <c r="J141" s="569"/>
      <c r="K141" s="569"/>
      <c r="L141" s="569"/>
      <c r="M141" s="569"/>
      <c r="N141" s="569"/>
      <c r="O141" s="569"/>
    </row>
    <row r="142" spans="1:26" x14ac:dyDescent="0.25">
      <c r="A142" s="546"/>
      <c r="B142" s="87">
        <f>'Menu Costing'!R46</f>
        <v>0</v>
      </c>
      <c r="C142" s="158"/>
      <c r="D142" s="89">
        <f>'Menu Costing'!U46</f>
        <v>0</v>
      </c>
      <c r="E142" s="89">
        <f t="shared" si="8"/>
        <v>0</v>
      </c>
      <c r="F142" s="164"/>
      <c r="G142" s="26">
        <f t="shared" si="7"/>
        <v>0</v>
      </c>
      <c r="H142" s="567"/>
      <c r="I142" s="567"/>
      <c r="J142" s="569"/>
      <c r="K142" s="569"/>
      <c r="L142" s="569"/>
      <c r="M142" s="569"/>
      <c r="N142" s="569"/>
      <c r="O142" s="569"/>
    </row>
    <row r="143" spans="1:26" x14ac:dyDescent="0.25">
      <c r="A143" s="546"/>
      <c r="B143" s="87">
        <f>'Menu Costing'!R47</f>
        <v>0</v>
      </c>
      <c r="C143" s="158"/>
      <c r="D143" s="89">
        <f>'Menu Costing'!U47</f>
        <v>0</v>
      </c>
      <c r="E143" s="89">
        <f t="shared" si="8"/>
        <v>0</v>
      </c>
      <c r="F143" s="164"/>
      <c r="G143" s="26">
        <f t="shared" si="7"/>
        <v>0</v>
      </c>
      <c r="H143" s="567"/>
      <c r="I143" s="567"/>
      <c r="J143" s="569"/>
      <c r="K143" s="569"/>
      <c r="L143" s="569"/>
      <c r="M143" s="569"/>
      <c r="N143" s="569"/>
      <c r="O143" s="569"/>
    </row>
    <row r="144" spans="1:26" x14ac:dyDescent="0.25">
      <c r="A144" s="546"/>
      <c r="B144" s="87">
        <f>'Menu Costing'!R48</f>
        <v>0</v>
      </c>
      <c r="C144" s="158"/>
      <c r="D144" s="89">
        <f>'Menu Costing'!U48</f>
        <v>0</v>
      </c>
      <c r="E144" s="89">
        <f t="shared" si="8"/>
        <v>0</v>
      </c>
      <c r="F144" s="164"/>
      <c r="G144" s="26">
        <f t="shared" si="7"/>
        <v>0</v>
      </c>
      <c r="H144" s="567"/>
      <c r="I144" s="567"/>
      <c r="J144" s="569"/>
      <c r="K144" s="569"/>
      <c r="L144" s="569"/>
      <c r="M144" s="569"/>
      <c r="N144" s="569"/>
      <c r="O144" s="569"/>
    </row>
    <row r="145" spans="1:26" ht="15.75" thickBot="1" x14ac:dyDescent="0.3">
      <c r="A145" s="547"/>
      <c r="B145" s="133">
        <f>'Menu Costing'!R49</f>
        <v>0</v>
      </c>
      <c r="C145" s="159"/>
      <c r="D145" s="91">
        <f>'Menu Costing'!U49</f>
        <v>0</v>
      </c>
      <c r="E145" s="91">
        <f t="shared" si="8"/>
        <v>0</v>
      </c>
      <c r="F145" s="162"/>
      <c r="G145" s="131">
        <f t="shared" si="7"/>
        <v>0</v>
      </c>
      <c r="H145" s="567"/>
      <c r="I145" s="567"/>
      <c r="J145" s="569"/>
      <c r="K145" s="569"/>
      <c r="L145" s="569"/>
      <c r="M145" s="569"/>
      <c r="N145" s="569"/>
      <c r="O145" s="569"/>
    </row>
    <row r="146" spans="1:26" ht="75" customHeight="1" thickBot="1" x14ac:dyDescent="0.3">
      <c r="A146" s="554">
        <f>'Menu Costing'!B56</f>
        <v>0</v>
      </c>
      <c r="B146" s="555"/>
      <c r="C146" s="134" t="s">
        <v>48</v>
      </c>
      <c r="D146" s="29" t="s">
        <v>49</v>
      </c>
      <c r="E146" s="134" t="s">
        <v>9</v>
      </c>
      <c r="F146" s="134" t="s">
        <v>50</v>
      </c>
      <c r="G146" s="30" t="s">
        <v>51</v>
      </c>
      <c r="H146" s="567"/>
      <c r="I146" s="567"/>
      <c r="J146" s="569"/>
      <c r="K146" s="569"/>
      <c r="L146" s="569"/>
      <c r="M146" s="569"/>
      <c r="N146" s="569"/>
      <c r="O146" s="569"/>
    </row>
    <row r="147" spans="1:26" x14ac:dyDescent="0.25">
      <c r="A147" s="545" t="s">
        <v>2</v>
      </c>
      <c r="B147" s="84">
        <f>'Menu Costing'!B59</f>
        <v>0</v>
      </c>
      <c r="C147" s="157"/>
      <c r="D147" s="86" t="b">
        <f>'Menu Costing'!E59</f>
        <v>0</v>
      </c>
      <c r="E147" s="92">
        <f>C147*D147</f>
        <v>0</v>
      </c>
      <c r="F147" s="157"/>
      <c r="G147" s="28">
        <f t="shared" si="7"/>
        <v>0</v>
      </c>
      <c r="H147" s="567"/>
      <c r="I147" s="567"/>
      <c r="J147" s="569"/>
      <c r="K147" s="569"/>
      <c r="L147" s="569"/>
      <c r="M147" s="569"/>
      <c r="N147" s="569"/>
      <c r="O147" s="569"/>
    </row>
    <row r="148" spans="1:26" x14ac:dyDescent="0.25">
      <c r="A148" s="546"/>
      <c r="B148" s="87">
        <f>'Menu Costing'!B60</f>
        <v>0</v>
      </c>
      <c r="C148" s="158"/>
      <c r="D148" s="89" t="b">
        <f>'Menu Costing'!E60</f>
        <v>0</v>
      </c>
      <c r="E148" s="9">
        <f t="shared" ref="E148:E216" si="9">C148*D148</f>
        <v>0</v>
      </c>
      <c r="F148" s="158"/>
      <c r="G148" s="26">
        <f t="shared" si="7"/>
        <v>0</v>
      </c>
      <c r="H148" s="567"/>
      <c r="I148" s="567"/>
      <c r="J148" s="569"/>
      <c r="K148" s="569"/>
      <c r="L148" s="569"/>
      <c r="M148" s="569"/>
      <c r="N148" s="569"/>
      <c r="O148" s="569"/>
    </row>
    <row r="149" spans="1:26" x14ac:dyDescent="0.25">
      <c r="A149" s="546"/>
      <c r="B149" s="87">
        <f>'Menu Costing'!B61</f>
        <v>0</v>
      </c>
      <c r="C149" s="158"/>
      <c r="D149" s="89" t="b">
        <f>'Menu Costing'!E61</f>
        <v>0</v>
      </c>
      <c r="E149" s="9">
        <f t="shared" si="9"/>
        <v>0</v>
      </c>
      <c r="F149" s="158"/>
      <c r="G149" s="26">
        <f t="shared" si="7"/>
        <v>0</v>
      </c>
      <c r="H149" s="567"/>
      <c r="I149" s="567"/>
      <c r="J149" s="569"/>
      <c r="K149" s="569"/>
      <c r="L149" s="569"/>
      <c r="M149" s="569"/>
      <c r="N149" s="569"/>
      <c r="O149" s="569"/>
    </row>
    <row r="150" spans="1:26" x14ac:dyDescent="0.25">
      <c r="A150" s="546"/>
      <c r="B150" s="87">
        <f>'Menu Costing'!B62</f>
        <v>0</v>
      </c>
      <c r="C150" s="158"/>
      <c r="D150" s="89" t="b">
        <f>'Menu Costing'!E62</f>
        <v>0</v>
      </c>
      <c r="E150" s="9">
        <f t="shared" si="9"/>
        <v>0</v>
      </c>
      <c r="F150" s="158"/>
      <c r="G150" s="26">
        <f t="shared" si="7"/>
        <v>0</v>
      </c>
      <c r="H150" s="567"/>
      <c r="I150" s="567"/>
      <c r="J150" s="569"/>
      <c r="K150" s="569"/>
      <c r="L150" s="569"/>
      <c r="M150" s="569"/>
      <c r="N150" s="569"/>
      <c r="O150" s="569"/>
    </row>
    <row r="151" spans="1:26" x14ac:dyDescent="0.25">
      <c r="A151" s="546"/>
      <c r="B151" s="87">
        <f>'Menu Costing'!B63</f>
        <v>0</v>
      </c>
      <c r="C151" s="158"/>
      <c r="D151" s="89">
        <f>'Menu Costing'!E63</f>
        <v>0</v>
      </c>
      <c r="E151" s="9">
        <f t="shared" si="9"/>
        <v>0</v>
      </c>
      <c r="F151" s="158"/>
      <c r="G151" s="26">
        <f t="shared" si="7"/>
        <v>0</v>
      </c>
      <c r="H151" s="567"/>
      <c r="I151" s="567"/>
      <c r="J151" s="569"/>
      <c r="K151" s="569"/>
      <c r="L151" s="569"/>
      <c r="M151" s="569"/>
      <c r="N151" s="569"/>
      <c r="O151" s="569"/>
    </row>
    <row r="152" spans="1:26" s="108" customFormat="1" x14ac:dyDescent="0.25">
      <c r="A152" s="546"/>
      <c r="B152" s="87">
        <f>'Menu Costing'!B64</f>
        <v>0</v>
      </c>
      <c r="C152" s="158"/>
      <c r="D152" s="89">
        <f>'Menu Costing'!E64</f>
        <v>0</v>
      </c>
      <c r="E152" s="9">
        <f t="shared" si="9"/>
        <v>0</v>
      </c>
      <c r="F152" s="158"/>
      <c r="G152" s="26">
        <f t="shared" si="7"/>
        <v>0</v>
      </c>
      <c r="H152" s="567"/>
      <c r="I152" s="567"/>
      <c r="J152" s="569"/>
      <c r="K152" s="569"/>
      <c r="L152" s="569"/>
      <c r="M152" s="569"/>
      <c r="N152" s="569"/>
      <c r="O152" s="569"/>
      <c r="Q152" s="223"/>
      <c r="R152" s="223"/>
      <c r="S152" s="223"/>
      <c r="T152" s="223"/>
      <c r="U152" s="223"/>
      <c r="V152" s="223"/>
      <c r="W152" s="223"/>
      <c r="X152" s="223"/>
      <c r="Y152" s="223"/>
      <c r="Z152" s="223"/>
    </row>
    <row r="153" spans="1:26" s="108" customFormat="1" x14ac:dyDescent="0.25">
      <c r="A153" s="546"/>
      <c r="B153" s="87">
        <f>'Menu Costing'!B65</f>
        <v>0</v>
      </c>
      <c r="C153" s="158"/>
      <c r="D153" s="89">
        <f>'Menu Costing'!E65</f>
        <v>0</v>
      </c>
      <c r="E153" s="9">
        <f t="shared" si="9"/>
        <v>0</v>
      </c>
      <c r="F153" s="158"/>
      <c r="G153" s="26">
        <f t="shared" si="7"/>
        <v>0</v>
      </c>
      <c r="H153" s="567"/>
      <c r="I153" s="567"/>
      <c r="J153" s="569"/>
      <c r="K153" s="569"/>
      <c r="L153" s="569"/>
      <c r="M153" s="569"/>
      <c r="N153" s="569"/>
      <c r="O153" s="569"/>
      <c r="Q153" s="223"/>
      <c r="R153" s="223"/>
      <c r="S153" s="223"/>
      <c r="T153" s="223"/>
      <c r="U153" s="223"/>
      <c r="V153" s="223"/>
      <c r="W153" s="223"/>
      <c r="X153" s="223"/>
      <c r="Y153" s="223"/>
      <c r="Z153" s="223"/>
    </row>
    <row r="154" spans="1:26" s="108" customFormat="1" x14ac:dyDescent="0.25">
      <c r="A154" s="546"/>
      <c r="B154" s="87">
        <f>'Menu Costing'!B66</f>
        <v>0</v>
      </c>
      <c r="C154" s="158"/>
      <c r="D154" s="89">
        <f>'Menu Costing'!E66</f>
        <v>0</v>
      </c>
      <c r="E154" s="9">
        <f t="shared" si="9"/>
        <v>0</v>
      </c>
      <c r="F154" s="158"/>
      <c r="G154" s="26">
        <f t="shared" si="7"/>
        <v>0</v>
      </c>
      <c r="H154" s="567"/>
      <c r="I154" s="567"/>
      <c r="J154" s="569"/>
      <c r="K154" s="569"/>
      <c r="L154" s="569"/>
      <c r="M154" s="569"/>
      <c r="N154" s="569"/>
      <c r="O154" s="569"/>
      <c r="Q154" s="223"/>
      <c r="R154" s="223"/>
      <c r="S154" s="223"/>
      <c r="T154" s="223"/>
      <c r="U154" s="223"/>
      <c r="V154" s="223"/>
      <c r="W154" s="223"/>
      <c r="X154" s="223"/>
      <c r="Y154" s="223"/>
      <c r="Z154" s="223"/>
    </row>
    <row r="155" spans="1:26" s="108" customFormat="1" x14ac:dyDescent="0.25">
      <c r="A155" s="546"/>
      <c r="B155" s="87">
        <f>'Menu Costing'!B67</f>
        <v>0</v>
      </c>
      <c r="C155" s="158"/>
      <c r="D155" s="89">
        <f>'Menu Costing'!E67</f>
        <v>0</v>
      </c>
      <c r="E155" s="9">
        <f t="shared" si="9"/>
        <v>0</v>
      </c>
      <c r="F155" s="158"/>
      <c r="G155" s="26">
        <f t="shared" si="7"/>
        <v>0</v>
      </c>
      <c r="H155" s="567"/>
      <c r="I155" s="567"/>
      <c r="J155" s="569"/>
      <c r="K155" s="569"/>
      <c r="L155" s="569"/>
      <c r="M155" s="569"/>
      <c r="N155" s="569"/>
      <c r="O155" s="569"/>
      <c r="Q155" s="223"/>
      <c r="R155" s="223"/>
      <c r="S155" s="223"/>
      <c r="T155" s="223"/>
      <c r="U155" s="223"/>
      <c r="V155" s="223"/>
      <c r="W155" s="223"/>
      <c r="X155" s="223"/>
      <c r="Y155" s="223"/>
      <c r="Z155" s="223"/>
    </row>
    <row r="156" spans="1:26" x14ac:dyDescent="0.25">
      <c r="A156" s="546"/>
      <c r="B156" s="87">
        <f>'Menu Costing'!B68</f>
        <v>0</v>
      </c>
      <c r="C156" s="158"/>
      <c r="D156" s="89">
        <f>'Menu Costing'!E68</f>
        <v>0</v>
      </c>
      <c r="E156" s="9">
        <f t="shared" si="9"/>
        <v>0</v>
      </c>
      <c r="F156" s="158"/>
      <c r="G156" s="26">
        <f t="shared" si="7"/>
        <v>0</v>
      </c>
      <c r="H156" s="567"/>
      <c r="I156" s="567"/>
      <c r="J156" s="569"/>
      <c r="K156" s="569"/>
      <c r="L156" s="569"/>
      <c r="M156" s="569"/>
      <c r="N156" s="569"/>
      <c r="O156" s="569"/>
    </row>
    <row r="157" spans="1:26" x14ac:dyDescent="0.25">
      <c r="A157" s="546"/>
      <c r="B157" s="87">
        <f>'Menu Costing'!B69</f>
        <v>0</v>
      </c>
      <c r="C157" s="158"/>
      <c r="D157" s="89">
        <f>'Menu Costing'!E69</f>
        <v>0</v>
      </c>
      <c r="E157" s="9">
        <f t="shared" si="9"/>
        <v>0</v>
      </c>
      <c r="F157" s="158"/>
      <c r="G157" s="26">
        <f t="shared" si="7"/>
        <v>0</v>
      </c>
      <c r="H157" s="567"/>
      <c r="I157" s="567"/>
      <c r="J157" s="569"/>
      <c r="K157" s="569"/>
      <c r="L157" s="569"/>
      <c r="M157" s="569"/>
      <c r="N157" s="569"/>
      <c r="O157" s="569"/>
    </row>
    <row r="158" spans="1:26" x14ac:dyDescent="0.25">
      <c r="A158" s="546"/>
      <c r="B158" s="87">
        <f>'Menu Costing'!B70</f>
        <v>0</v>
      </c>
      <c r="C158" s="158"/>
      <c r="D158" s="89">
        <f>'Menu Costing'!E70</f>
        <v>0</v>
      </c>
      <c r="E158" s="9">
        <f t="shared" si="9"/>
        <v>0</v>
      </c>
      <c r="F158" s="158"/>
      <c r="G158" s="26">
        <f t="shared" si="7"/>
        <v>0</v>
      </c>
      <c r="H158" s="567"/>
      <c r="I158" s="567"/>
      <c r="J158" s="569"/>
      <c r="K158" s="569"/>
      <c r="L158" s="569"/>
      <c r="M158" s="569"/>
      <c r="N158" s="569"/>
      <c r="O158" s="569"/>
    </row>
    <row r="159" spans="1:26" x14ac:dyDescent="0.25">
      <c r="A159" s="546"/>
      <c r="B159" s="87">
        <f>'Menu Costing'!B71</f>
        <v>0</v>
      </c>
      <c r="C159" s="158"/>
      <c r="D159" s="89">
        <f>'Menu Costing'!E71</f>
        <v>0</v>
      </c>
      <c r="E159" s="9">
        <f t="shared" si="9"/>
        <v>0</v>
      </c>
      <c r="F159" s="158"/>
      <c r="G159" s="26">
        <f t="shared" si="7"/>
        <v>0</v>
      </c>
      <c r="H159" s="567"/>
      <c r="I159" s="567"/>
      <c r="J159" s="569"/>
      <c r="K159" s="569"/>
      <c r="L159" s="569"/>
      <c r="M159" s="569"/>
      <c r="N159" s="569"/>
      <c r="O159" s="569"/>
    </row>
    <row r="160" spans="1:26" ht="15.75" thickBot="1" x14ac:dyDescent="0.3">
      <c r="A160" s="547"/>
      <c r="B160" s="133">
        <f>'Menu Costing'!B72</f>
        <v>0</v>
      </c>
      <c r="C160" s="159"/>
      <c r="D160" s="91">
        <f>'Menu Costing'!E72</f>
        <v>0</v>
      </c>
      <c r="E160" s="130">
        <f t="shared" si="9"/>
        <v>0</v>
      </c>
      <c r="F160" s="159"/>
      <c r="G160" s="131">
        <f t="shared" si="7"/>
        <v>0</v>
      </c>
      <c r="H160" s="567"/>
      <c r="I160" s="567"/>
      <c r="J160" s="569"/>
      <c r="K160" s="569"/>
      <c r="L160" s="569"/>
      <c r="M160" s="569"/>
      <c r="N160" s="569"/>
      <c r="O160" s="569"/>
    </row>
    <row r="161" spans="1:26" x14ac:dyDescent="0.25">
      <c r="A161" s="545" t="s">
        <v>3</v>
      </c>
      <c r="B161" s="84">
        <f>'Menu Costing'!F59</f>
        <v>0</v>
      </c>
      <c r="C161" s="157"/>
      <c r="D161" s="86" t="b">
        <f>'Menu Costing'!I59</f>
        <v>0</v>
      </c>
      <c r="E161" s="92">
        <f t="shared" si="9"/>
        <v>0</v>
      </c>
      <c r="F161" s="157"/>
      <c r="G161" s="28">
        <f t="shared" si="7"/>
        <v>0</v>
      </c>
      <c r="H161" s="567"/>
      <c r="I161" s="567"/>
      <c r="J161" s="569"/>
      <c r="K161" s="569"/>
      <c r="L161" s="569"/>
      <c r="M161" s="569"/>
      <c r="N161" s="569"/>
      <c r="O161" s="569"/>
    </row>
    <row r="162" spans="1:26" x14ac:dyDescent="0.25">
      <c r="A162" s="546"/>
      <c r="B162" s="87">
        <f>'Menu Costing'!F60</f>
        <v>0</v>
      </c>
      <c r="C162" s="158"/>
      <c r="D162" s="89" t="b">
        <f>'Menu Costing'!I60</f>
        <v>0</v>
      </c>
      <c r="E162" s="9">
        <f t="shared" si="9"/>
        <v>0</v>
      </c>
      <c r="F162" s="158"/>
      <c r="G162" s="26">
        <f t="shared" si="7"/>
        <v>0</v>
      </c>
      <c r="H162" s="567"/>
      <c r="I162" s="567"/>
      <c r="J162" s="569"/>
      <c r="K162" s="569"/>
      <c r="L162" s="569"/>
      <c r="M162" s="569"/>
      <c r="N162" s="569"/>
      <c r="O162" s="569"/>
    </row>
    <row r="163" spans="1:26" x14ac:dyDescent="0.25">
      <c r="A163" s="546"/>
      <c r="B163" s="87">
        <f>'Menu Costing'!F61</f>
        <v>0</v>
      </c>
      <c r="C163" s="158"/>
      <c r="D163" s="89" t="b">
        <f>'Menu Costing'!I61</f>
        <v>0</v>
      </c>
      <c r="E163" s="9">
        <f t="shared" si="9"/>
        <v>0</v>
      </c>
      <c r="F163" s="158"/>
      <c r="G163" s="26">
        <f t="shared" si="7"/>
        <v>0</v>
      </c>
      <c r="H163" s="567"/>
      <c r="I163" s="567"/>
      <c r="J163" s="569"/>
      <c r="K163" s="569"/>
      <c r="L163" s="569"/>
      <c r="M163" s="569"/>
      <c r="N163" s="569"/>
      <c r="O163" s="569"/>
    </row>
    <row r="164" spans="1:26" x14ac:dyDescent="0.25">
      <c r="A164" s="546"/>
      <c r="B164" s="87">
        <f>'Menu Costing'!F62</f>
        <v>0</v>
      </c>
      <c r="C164" s="158"/>
      <c r="D164" s="89" t="b">
        <f>'Menu Costing'!I62</f>
        <v>0</v>
      </c>
      <c r="E164" s="9">
        <f t="shared" si="9"/>
        <v>0</v>
      </c>
      <c r="F164" s="158"/>
      <c r="G164" s="26">
        <f t="shared" si="7"/>
        <v>0</v>
      </c>
      <c r="H164" s="567"/>
      <c r="I164" s="567"/>
      <c r="J164" s="569"/>
      <c r="K164" s="569"/>
      <c r="L164" s="569"/>
      <c r="M164" s="569"/>
      <c r="N164" s="569"/>
      <c r="O164" s="569"/>
    </row>
    <row r="165" spans="1:26" x14ac:dyDescent="0.25">
      <c r="A165" s="546"/>
      <c r="B165" s="87">
        <f>'Menu Costing'!F63</f>
        <v>0</v>
      </c>
      <c r="C165" s="158"/>
      <c r="D165" s="89">
        <f>'Menu Costing'!I63</f>
        <v>0</v>
      </c>
      <c r="E165" s="9">
        <f t="shared" si="9"/>
        <v>0</v>
      </c>
      <c r="F165" s="158"/>
      <c r="G165" s="26">
        <f t="shared" ref="G165:G256" si="10">IF(E165&gt;=0.01,C165*F165,0)</f>
        <v>0</v>
      </c>
      <c r="H165" s="567"/>
      <c r="I165" s="567"/>
      <c r="J165" s="569"/>
      <c r="K165" s="569"/>
      <c r="L165" s="569"/>
      <c r="M165" s="569"/>
      <c r="N165" s="569"/>
      <c r="O165" s="569"/>
    </row>
    <row r="166" spans="1:26" s="108" customFormat="1" x14ac:dyDescent="0.25">
      <c r="A166" s="546"/>
      <c r="B166" s="87">
        <f>'Menu Costing'!F64</f>
        <v>0</v>
      </c>
      <c r="C166" s="158"/>
      <c r="D166" s="89">
        <f>'Menu Costing'!I64</f>
        <v>0</v>
      </c>
      <c r="E166" s="9">
        <f t="shared" si="9"/>
        <v>0</v>
      </c>
      <c r="F166" s="158"/>
      <c r="G166" s="26">
        <f t="shared" si="10"/>
        <v>0</v>
      </c>
      <c r="H166" s="567"/>
      <c r="I166" s="567"/>
      <c r="J166" s="569"/>
      <c r="K166" s="569"/>
      <c r="L166" s="569"/>
      <c r="M166" s="569"/>
      <c r="N166" s="569"/>
      <c r="O166" s="569"/>
      <c r="Q166" s="223"/>
      <c r="R166" s="223"/>
      <c r="S166" s="223"/>
      <c r="T166" s="223"/>
      <c r="U166" s="223"/>
      <c r="V166" s="223"/>
      <c r="W166" s="223"/>
      <c r="X166" s="223"/>
      <c r="Y166" s="223"/>
      <c r="Z166" s="223"/>
    </row>
    <row r="167" spans="1:26" s="108" customFormat="1" x14ac:dyDescent="0.25">
      <c r="A167" s="546"/>
      <c r="B167" s="87">
        <f>'Menu Costing'!F65</f>
        <v>0</v>
      </c>
      <c r="C167" s="158"/>
      <c r="D167" s="89">
        <f>'Menu Costing'!I65</f>
        <v>0</v>
      </c>
      <c r="E167" s="9">
        <f t="shared" si="9"/>
        <v>0</v>
      </c>
      <c r="F167" s="158"/>
      <c r="G167" s="26">
        <f t="shared" si="10"/>
        <v>0</v>
      </c>
      <c r="H167" s="567"/>
      <c r="I167" s="567"/>
      <c r="J167" s="569"/>
      <c r="K167" s="569"/>
      <c r="L167" s="569"/>
      <c r="M167" s="569"/>
      <c r="N167" s="569"/>
      <c r="O167" s="569"/>
      <c r="Q167" s="223"/>
      <c r="R167" s="223"/>
      <c r="S167" s="223"/>
      <c r="T167" s="223"/>
      <c r="U167" s="223"/>
      <c r="V167" s="223"/>
      <c r="W167" s="223"/>
      <c r="X167" s="223"/>
      <c r="Y167" s="223"/>
      <c r="Z167" s="223"/>
    </row>
    <row r="168" spans="1:26" s="108" customFormat="1" x14ac:dyDescent="0.25">
      <c r="A168" s="546"/>
      <c r="B168" s="87">
        <f>'Menu Costing'!F66</f>
        <v>0</v>
      </c>
      <c r="C168" s="158"/>
      <c r="D168" s="89">
        <f>'Menu Costing'!I66</f>
        <v>0</v>
      </c>
      <c r="E168" s="9">
        <f t="shared" si="9"/>
        <v>0</v>
      </c>
      <c r="F168" s="158"/>
      <c r="G168" s="26">
        <f t="shared" si="10"/>
        <v>0</v>
      </c>
      <c r="H168" s="567"/>
      <c r="I168" s="567"/>
      <c r="J168" s="569"/>
      <c r="K168" s="569"/>
      <c r="L168" s="569"/>
      <c r="M168" s="569"/>
      <c r="N168" s="569"/>
      <c r="O168" s="569"/>
      <c r="Q168" s="223"/>
      <c r="R168" s="223"/>
      <c r="S168" s="223"/>
      <c r="T168" s="223"/>
      <c r="U168" s="223"/>
      <c r="V168" s="223"/>
      <c r="W168" s="223"/>
      <c r="X168" s="223"/>
      <c r="Y168" s="223"/>
      <c r="Z168" s="223"/>
    </row>
    <row r="169" spans="1:26" s="108" customFormat="1" x14ac:dyDescent="0.25">
      <c r="A169" s="546"/>
      <c r="B169" s="87">
        <f>'Menu Costing'!F67</f>
        <v>0</v>
      </c>
      <c r="C169" s="158"/>
      <c r="D169" s="89">
        <f>'Menu Costing'!I67</f>
        <v>0</v>
      </c>
      <c r="E169" s="9">
        <f t="shared" si="9"/>
        <v>0</v>
      </c>
      <c r="F169" s="158"/>
      <c r="G169" s="26">
        <f t="shared" si="10"/>
        <v>0</v>
      </c>
      <c r="H169" s="567"/>
      <c r="I169" s="567"/>
      <c r="J169" s="569"/>
      <c r="K169" s="569"/>
      <c r="L169" s="569"/>
      <c r="M169" s="569"/>
      <c r="N169" s="569"/>
      <c r="O169" s="569"/>
      <c r="Q169" s="223"/>
      <c r="R169" s="223"/>
      <c r="S169" s="223"/>
      <c r="T169" s="223"/>
      <c r="U169" s="223"/>
      <c r="V169" s="223"/>
      <c r="W169" s="223"/>
      <c r="X169" s="223"/>
      <c r="Y169" s="223"/>
      <c r="Z169" s="223"/>
    </row>
    <row r="170" spans="1:26" x14ac:dyDescent="0.25">
      <c r="A170" s="546"/>
      <c r="B170" s="87">
        <f>'Menu Costing'!F68</f>
        <v>0</v>
      </c>
      <c r="C170" s="158"/>
      <c r="D170" s="89">
        <f>'Menu Costing'!I68</f>
        <v>0</v>
      </c>
      <c r="E170" s="9">
        <f t="shared" si="9"/>
        <v>0</v>
      </c>
      <c r="F170" s="158"/>
      <c r="G170" s="26">
        <f t="shared" si="10"/>
        <v>0</v>
      </c>
      <c r="H170" s="567"/>
      <c r="I170" s="567"/>
      <c r="J170" s="569"/>
      <c r="K170" s="569"/>
      <c r="L170" s="569"/>
      <c r="M170" s="569"/>
      <c r="N170" s="569"/>
      <c r="O170" s="569"/>
    </row>
    <row r="171" spans="1:26" x14ac:dyDescent="0.25">
      <c r="A171" s="546"/>
      <c r="B171" s="87">
        <f>'Menu Costing'!F69</f>
        <v>0</v>
      </c>
      <c r="C171" s="158"/>
      <c r="D171" s="89">
        <f>'Menu Costing'!I69</f>
        <v>0</v>
      </c>
      <c r="E171" s="9">
        <f t="shared" si="9"/>
        <v>0</v>
      </c>
      <c r="F171" s="158"/>
      <c r="G171" s="26">
        <f t="shared" si="10"/>
        <v>0</v>
      </c>
      <c r="H171" s="567"/>
      <c r="I171" s="567"/>
      <c r="J171" s="569"/>
      <c r="K171" s="569"/>
      <c r="L171" s="569"/>
      <c r="M171" s="569"/>
      <c r="N171" s="569"/>
      <c r="O171" s="569"/>
    </row>
    <row r="172" spans="1:26" x14ac:dyDescent="0.25">
      <c r="A172" s="546"/>
      <c r="B172" s="87">
        <f>'Menu Costing'!F70</f>
        <v>0</v>
      </c>
      <c r="C172" s="158"/>
      <c r="D172" s="89">
        <f>'Menu Costing'!I70</f>
        <v>0</v>
      </c>
      <c r="E172" s="9">
        <f t="shared" si="9"/>
        <v>0</v>
      </c>
      <c r="F172" s="158"/>
      <c r="G172" s="26">
        <f t="shared" si="10"/>
        <v>0</v>
      </c>
      <c r="H172" s="567"/>
      <c r="I172" s="567"/>
      <c r="J172" s="569"/>
      <c r="K172" s="569"/>
      <c r="L172" s="569"/>
      <c r="M172" s="569"/>
      <c r="N172" s="569"/>
      <c r="O172" s="569"/>
    </row>
    <row r="173" spans="1:26" x14ac:dyDescent="0.25">
      <c r="A173" s="546"/>
      <c r="B173" s="87">
        <f>'Menu Costing'!F71</f>
        <v>0</v>
      </c>
      <c r="C173" s="158"/>
      <c r="D173" s="89">
        <f>'Menu Costing'!I71</f>
        <v>0</v>
      </c>
      <c r="E173" s="9">
        <f t="shared" si="9"/>
        <v>0</v>
      </c>
      <c r="F173" s="158"/>
      <c r="G173" s="26">
        <f t="shared" si="10"/>
        <v>0</v>
      </c>
      <c r="H173" s="567"/>
      <c r="I173" s="567"/>
      <c r="J173" s="569"/>
      <c r="K173" s="569"/>
      <c r="L173" s="569"/>
      <c r="M173" s="569"/>
      <c r="N173" s="569"/>
      <c r="O173" s="569"/>
    </row>
    <row r="174" spans="1:26" ht="15.75" thickBot="1" x14ac:dyDescent="0.3">
      <c r="A174" s="547"/>
      <c r="B174" s="133">
        <f>'Menu Costing'!F72</f>
        <v>0</v>
      </c>
      <c r="C174" s="159"/>
      <c r="D174" s="91">
        <f>'Menu Costing'!I72</f>
        <v>0</v>
      </c>
      <c r="E174" s="130">
        <f t="shared" si="9"/>
        <v>0</v>
      </c>
      <c r="F174" s="159"/>
      <c r="G174" s="131">
        <f t="shared" si="10"/>
        <v>0</v>
      </c>
      <c r="H174" s="567"/>
      <c r="I174" s="567"/>
      <c r="J174" s="569"/>
      <c r="K174" s="569"/>
      <c r="L174" s="569"/>
      <c r="M174" s="569"/>
      <c r="N174" s="569"/>
      <c r="O174" s="569"/>
    </row>
    <row r="175" spans="1:26" x14ac:dyDescent="0.25">
      <c r="A175" s="558" t="s">
        <v>6</v>
      </c>
      <c r="B175" s="84">
        <f>'Menu Costing'!J59</f>
        <v>0</v>
      </c>
      <c r="C175" s="157"/>
      <c r="D175" s="86" t="b">
        <f>'Menu Costing'!M59</f>
        <v>0</v>
      </c>
      <c r="E175" s="92">
        <f t="shared" si="9"/>
        <v>0</v>
      </c>
      <c r="F175" s="157"/>
      <c r="G175" s="28">
        <f t="shared" si="10"/>
        <v>0</v>
      </c>
      <c r="H175" s="567"/>
      <c r="I175" s="567"/>
      <c r="J175" s="569"/>
      <c r="K175" s="569"/>
      <c r="L175" s="569"/>
      <c r="M175" s="569"/>
      <c r="N175" s="569"/>
      <c r="O175" s="569"/>
    </row>
    <row r="176" spans="1:26" x14ac:dyDescent="0.25">
      <c r="A176" s="559"/>
      <c r="B176" s="87">
        <f>'Menu Costing'!J60</f>
        <v>0</v>
      </c>
      <c r="C176" s="158"/>
      <c r="D176" s="89" t="b">
        <f>'Menu Costing'!M60</f>
        <v>0</v>
      </c>
      <c r="E176" s="9">
        <f t="shared" si="9"/>
        <v>0</v>
      </c>
      <c r="F176" s="158"/>
      <c r="G176" s="26">
        <f t="shared" si="10"/>
        <v>0</v>
      </c>
      <c r="H176" s="567"/>
      <c r="I176" s="567"/>
      <c r="J176" s="569"/>
      <c r="K176" s="569"/>
      <c r="L176" s="569"/>
      <c r="M176" s="569"/>
      <c r="N176" s="569"/>
      <c r="O176" s="569"/>
    </row>
    <row r="177" spans="1:26" x14ac:dyDescent="0.25">
      <c r="A177" s="559"/>
      <c r="B177" s="87">
        <f>'Menu Costing'!J61</f>
        <v>0</v>
      </c>
      <c r="C177" s="158"/>
      <c r="D177" s="89" t="b">
        <f>'Menu Costing'!M61</f>
        <v>0</v>
      </c>
      <c r="E177" s="9">
        <f t="shared" si="9"/>
        <v>0</v>
      </c>
      <c r="F177" s="158"/>
      <c r="G177" s="26">
        <f t="shared" si="10"/>
        <v>0</v>
      </c>
      <c r="H177" s="567"/>
      <c r="I177" s="567"/>
      <c r="J177" s="569"/>
      <c r="K177" s="569"/>
      <c r="L177" s="569"/>
      <c r="M177" s="569"/>
      <c r="N177" s="569"/>
      <c r="O177" s="569"/>
    </row>
    <row r="178" spans="1:26" x14ac:dyDescent="0.25">
      <c r="A178" s="559"/>
      <c r="B178" s="87">
        <f>'Menu Costing'!J62</f>
        <v>0</v>
      </c>
      <c r="C178" s="158"/>
      <c r="D178" s="89" t="b">
        <f>'Menu Costing'!M62</f>
        <v>0</v>
      </c>
      <c r="E178" s="9">
        <f t="shared" si="9"/>
        <v>0</v>
      </c>
      <c r="F178" s="158"/>
      <c r="G178" s="26">
        <f t="shared" si="10"/>
        <v>0</v>
      </c>
      <c r="H178" s="567"/>
      <c r="I178" s="567"/>
      <c r="J178" s="569"/>
      <c r="K178" s="569"/>
      <c r="L178" s="569"/>
      <c r="M178" s="569"/>
      <c r="N178" s="569"/>
      <c r="O178" s="569"/>
    </row>
    <row r="179" spans="1:26" x14ac:dyDescent="0.25">
      <c r="A179" s="559"/>
      <c r="B179" s="87">
        <f>'Menu Costing'!J63</f>
        <v>0</v>
      </c>
      <c r="C179" s="158"/>
      <c r="D179" s="89">
        <f>'Menu Costing'!M63</f>
        <v>0</v>
      </c>
      <c r="E179" s="9">
        <f t="shared" si="9"/>
        <v>0</v>
      </c>
      <c r="F179" s="158"/>
      <c r="G179" s="26">
        <f t="shared" si="10"/>
        <v>0</v>
      </c>
      <c r="H179" s="567"/>
      <c r="I179" s="567"/>
      <c r="J179" s="569"/>
      <c r="K179" s="569"/>
      <c r="L179" s="569"/>
      <c r="M179" s="569"/>
      <c r="N179" s="569"/>
      <c r="O179" s="569"/>
    </row>
    <row r="180" spans="1:26" s="108" customFormat="1" x14ac:dyDescent="0.25">
      <c r="A180" s="559"/>
      <c r="B180" s="87">
        <f>'Menu Costing'!J64</f>
        <v>0</v>
      </c>
      <c r="C180" s="158"/>
      <c r="D180" s="89">
        <f>'Menu Costing'!M64</f>
        <v>0</v>
      </c>
      <c r="E180" s="9">
        <f t="shared" si="9"/>
        <v>0</v>
      </c>
      <c r="F180" s="158"/>
      <c r="G180" s="26">
        <f t="shared" si="10"/>
        <v>0</v>
      </c>
      <c r="H180" s="567"/>
      <c r="I180" s="567"/>
      <c r="J180" s="569"/>
      <c r="K180" s="569"/>
      <c r="L180" s="569"/>
      <c r="M180" s="569"/>
      <c r="N180" s="569"/>
      <c r="O180" s="569"/>
      <c r="Q180" s="223"/>
      <c r="R180" s="223"/>
      <c r="S180" s="223"/>
      <c r="T180" s="223"/>
      <c r="U180" s="223"/>
      <c r="V180" s="223"/>
      <c r="W180" s="223"/>
      <c r="X180" s="223"/>
      <c r="Y180" s="223"/>
      <c r="Z180" s="223"/>
    </row>
    <row r="181" spans="1:26" s="108" customFormat="1" x14ac:dyDescent="0.25">
      <c r="A181" s="559"/>
      <c r="B181" s="87">
        <f>'Menu Costing'!J65</f>
        <v>0</v>
      </c>
      <c r="C181" s="158"/>
      <c r="D181" s="89">
        <f>'Menu Costing'!M65</f>
        <v>0</v>
      </c>
      <c r="E181" s="9">
        <f t="shared" si="9"/>
        <v>0</v>
      </c>
      <c r="F181" s="158"/>
      <c r="G181" s="26">
        <f t="shared" si="10"/>
        <v>0</v>
      </c>
      <c r="H181" s="567"/>
      <c r="I181" s="567"/>
      <c r="J181" s="569"/>
      <c r="K181" s="569"/>
      <c r="L181" s="569"/>
      <c r="M181" s="569"/>
      <c r="N181" s="569"/>
      <c r="O181" s="569"/>
      <c r="Q181" s="223"/>
      <c r="R181" s="223"/>
      <c r="S181" s="223"/>
      <c r="T181" s="223"/>
      <c r="U181" s="223"/>
      <c r="V181" s="223"/>
      <c r="W181" s="223"/>
      <c r="X181" s="223"/>
      <c r="Y181" s="223"/>
      <c r="Z181" s="223"/>
    </row>
    <row r="182" spans="1:26" s="108" customFormat="1" x14ac:dyDescent="0.25">
      <c r="A182" s="559"/>
      <c r="B182" s="87">
        <f>'Menu Costing'!J66</f>
        <v>0</v>
      </c>
      <c r="C182" s="158"/>
      <c r="D182" s="89">
        <f>'Menu Costing'!M66</f>
        <v>0</v>
      </c>
      <c r="E182" s="9">
        <f t="shared" si="9"/>
        <v>0</v>
      </c>
      <c r="F182" s="158"/>
      <c r="G182" s="26">
        <f t="shared" si="10"/>
        <v>0</v>
      </c>
      <c r="H182" s="567"/>
      <c r="I182" s="567"/>
      <c r="J182" s="569"/>
      <c r="K182" s="569"/>
      <c r="L182" s="569"/>
      <c r="M182" s="569"/>
      <c r="N182" s="569"/>
      <c r="O182" s="569"/>
      <c r="Q182" s="223"/>
      <c r="R182" s="223"/>
      <c r="S182" s="223"/>
      <c r="T182" s="223"/>
      <c r="U182" s="223"/>
      <c r="V182" s="223"/>
      <c r="W182" s="223"/>
      <c r="X182" s="223"/>
      <c r="Y182" s="223"/>
      <c r="Z182" s="223"/>
    </row>
    <row r="183" spans="1:26" s="108" customFormat="1" x14ac:dyDescent="0.25">
      <c r="A183" s="559"/>
      <c r="B183" s="87">
        <f>'Menu Costing'!J67</f>
        <v>0</v>
      </c>
      <c r="C183" s="158"/>
      <c r="D183" s="89">
        <f>'Menu Costing'!M67</f>
        <v>0</v>
      </c>
      <c r="E183" s="9">
        <f t="shared" si="9"/>
        <v>0</v>
      </c>
      <c r="F183" s="158"/>
      <c r="G183" s="26">
        <f t="shared" si="10"/>
        <v>0</v>
      </c>
      <c r="H183" s="567"/>
      <c r="I183" s="567"/>
      <c r="J183" s="569"/>
      <c r="K183" s="569"/>
      <c r="L183" s="569"/>
      <c r="M183" s="569"/>
      <c r="N183" s="569"/>
      <c r="O183" s="569"/>
      <c r="Q183" s="223"/>
      <c r="R183" s="223"/>
      <c r="S183" s="223"/>
      <c r="T183" s="223"/>
      <c r="U183" s="223"/>
      <c r="V183" s="223"/>
      <c r="W183" s="223"/>
      <c r="X183" s="223"/>
      <c r="Y183" s="223"/>
      <c r="Z183" s="223"/>
    </row>
    <row r="184" spans="1:26" x14ac:dyDescent="0.25">
      <c r="A184" s="559"/>
      <c r="B184" s="87">
        <f>'Menu Costing'!J68</f>
        <v>0</v>
      </c>
      <c r="C184" s="158"/>
      <c r="D184" s="89">
        <f>'Menu Costing'!M68</f>
        <v>0</v>
      </c>
      <c r="E184" s="9">
        <f t="shared" si="9"/>
        <v>0</v>
      </c>
      <c r="F184" s="158"/>
      <c r="G184" s="26">
        <f t="shared" si="10"/>
        <v>0</v>
      </c>
      <c r="H184" s="567"/>
      <c r="I184" s="567"/>
      <c r="J184" s="569"/>
      <c r="K184" s="569"/>
      <c r="L184" s="569"/>
      <c r="M184" s="569"/>
      <c r="N184" s="569"/>
      <c r="O184" s="569"/>
    </row>
    <row r="185" spans="1:26" x14ac:dyDescent="0.25">
      <c r="A185" s="559"/>
      <c r="B185" s="87">
        <f>'Menu Costing'!J69</f>
        <v>0</v>
      </c>
      <c r="C185" s="158"/>
      <c r="D185" s="89">
        <f>'Menu Costing'!M69</f>
        <v>0</v>
      </c>
      <c r="E185" s="9">
        <f t="shared" si="9"/>
        <v>0</v>
      </c>
      <c r="F185" s="158"/>
      <c r="G185" s="26">
        <f t="shared" si="10"/>
        <v>0</v>
      </c>
      <c r="H185" s="567"/>
      <c r="I185" s="567"/>
      <c r="J185" s="569"/>
      <c r="K185" s="569"/>
      <c r="L185" s="569"/>
      <c r="M185" s="569"/>
      <c r="N185" s="569"/>
      <c r="O185" s="569"/>
    </row>
    <row r="186" spans="1:26" x14ac:dyDescent="0.25">
      <c r="A186" s="559"/>
      <c r="B186" s="87">
        <f>'Menu Costing'!J70</f>
        <v>0</v>
      </c>
      <c r="C186" s="158"/>
      <c r="D186" s="89">
        <f>'Menu Costing'!M70</f>
        <v>0</v>
      </c>
      <c r="E186" s="9">
        <f t="shared" si="9"/>
        <v>0</v>
      </c>
      <c r="F186" s="158"/>
      <c r="G186" s="26">
        <f t="shared" si="10"/>
        <v>0</v>
      </c>
      <c r="H186" s="567"/>
      <c r="I186" s="567"/>
      <c r="J186" s="569"/>
      <c r="K186" s="569"/>
      <c r="L186" s="569"/>
      <c r="M186" s="569"/>
      <c r="N186" s="569"/>
      <c r="O186" s="569"/>
    </row>
    <row r="187" spans="1:26" x14ac:dyDescent="0.25">
      <c r="A187" s="559"/>
      <c r="B187" s="87">
        <f>'Menu Costing'!J71</f>
        <v>0</v>
      </c>
      <c r="C187" s="158"/>
      <c r="D187" s="89">
        <f>'Menu Costing'!M71</f>
        <v>0</v>
      </c>
      <c r="E187" s="9">
        <f t="shared" si="9"/>
        <v>0</v>
      </c>
      <c r="F187" s="158"/>
      <c r="G187" s="26">
        <f t="shared" si="10"/>
        <v>0</v>
      </c>
      <c r="H187" s="567"/>
      <c r="I187" s="567"/>
      <c r="J187" s="569"/>
      <c r="K187" s="569"/>
      <c r="L187" s="569"/>
      <c r="M187" s="569"/>
      <c r="N187" s="569"/>
      <c r="O187" s="569"/>
    </row>
    <row r="188" spans="1:26" ht="15.75" thickBot="1" x14ac:dyDescent="0.3">
      <c r="A188" s="560"/>
      <c r="B188" s="133">
        <f>'Menu Costing'!J72</f>
        <v>0</v>
      </c>
      <c r="C188" s="159"/>
      <c r="D188" s="91">
        <f>'Menu Costing'!M72</f>
        <v>0</v>
      </c>
      <c r="E188" s="130">
        <f t="shared" si="9"/>
        <v>0</v>
      </c>
      <c r="F188" s="159"/>
      <c r="G188" s="131">
        <f t="shared" si="10"/>
        <v>0</v>
      </c>
      <c r="H188" s="567"/>
      <c r="I188" s="567"/>
      <c r="J188" s="569"/>
      <c r="K188" s="569"/>
      <c r="L188" s="569"/>
      <c r="M188" s="569"/>
      <c r="N188" s="569"/>
      <c r="O188" s="569"/>
    </row>
    <row r="189" spans="1:26" x14ac:dyDescent="0.25">
      <c r="A189" s="545" t="s">
        <v>7</v>
      </c>
      <c r="B189" s="84">
        <f>'Menu Costing'!N59</f>
        <v>0</v>
      </c>
      <c r="C189" s="157"/>
      <c r="D189" s="86" t="b">
        <f>'Menu Costing'!Q59</f>
        <v>0</v>
      </c>
      <c r="E189" s="92">
        <f t="shared" si="9"/>
        <v>0</v>
      </c>
      <c r="F189" s="157"/>
      <c r="G189" s="28">
        <f t="shared" si="10"/>
        <v>0</v>
      </c>
      <c r="H189" s="567"/>
      <c r="I189" s="567"/>
      <c r="J189" s="569"/>
      <c r="K189" s="569"/>
      <c r="L189" s="569"/>
      <c r="M189" s="569"/>
      <c r="N189" s="569"/>
      <c r="O189" s="569"/>
    </row>
    <row r="190" spans="1:26" x14ac:dyDescent="0.25">
      <c r="A190" s="546"/>
      <c r="B190" s="87">
        <f>'Menu Costing'!N60</f>
        <v>0</v>
      </c>
      <c r="C190" s="158"/>
      <c r="D190" s="89" t="b">
        <f>'Menu Costing'!Q60</f>
        <v>0</v>
      </c>
      <c r="E190" s="9">
        <f t="shared" si="9"/>
        <v>0</v>
      </c>
      <c r="F190" s="158"/>
      <c r="G190" s="26">
        <f t="shared" si="10"/>
        <v>0</v>
      </c>
      <c r="H190" s="567"/>
      <c r="I190" s="567"/>
      <c r="J190" s="569"/>
      <c r="K190" s="569"/>
      <c r="L190" s="569"/>
      <c r="M190" s="569"/>
      <c r="N190" s="569"/>
      <c r="O190" s="569"/>
    </row>
    <row r="191" spans="1:26" x14ac:dyDescent="0.25">
      <c r="A191" s="546"/>
      <c r="B191" s="87">
        <f>'Menu Costing'!N61</f>
        <v>0</v>
      </c>
      <c r="C191" s="158"/>
      <c r="D191" s="89" t="b">
        <f>'Menu Costing'!Q61</f>
        <v>0</v>
      </c>
      <c r="E191" s="9">
        <f t="shared" si="9"/>
        <v>0</v>
      </c>
      <c r="F191" s="158"/>
      <c r="G191" s="26">
        <f t="shared" si="10"/>
        <v>0</v>
      </c>
      <c r="H191" s="567"/>
      <c r="I191" s="567"/>
      <c r="J191" s="569"/>
      <c r="K191" s="569"/>
      <c r="L191" s="569"/>
      <c r="M191" s="569"/>
      <c r="N191" s="569"/>
      <c r="O191" s="569"/>
    </row>
    <row r="192" spans="1:26" x14ac:dyDescent="0.25">
      <c r="A192" s="546"/>
      <c r="B192" s="87">
        <f>'Menu Costing'!N62</f>
        <v>0</v>
      </c>
      <c r="C192" s="158"/>
      <c r="D192" s="89" t="b">
        <f>'Menu Costing'!Q62</f>
        <v>0</v>
      </c>
      <c r="E192" s="9">
        <f t="shared" si="9"/>
        <v>0</v>
      </c>
      <c r="F192" s="158"/>
      <c r="G192" s="26">
        <f t="shared" si="10"/>
        <v>0</v>
      </c>
      <c r="H192" s="567"/>
      <c r="I192" s="567"/>
      <c r="J192" s="569"/>
      <c r="K192" s="569"/>
      <c r="L192" s="569"/>
      <c r="M192" s="569"/>
      <c r="N192" s="569"/>
      <c r="O192" s="569"/>
    </row>
    <row r="193" spans="1:26" x14ac:dyDescent="0.25">
      <c r="A193" s="546"/>
      <c r="B193" s="87">
        <f>'Menu Costing'!N63</f>
        <v>0</v>
      </c>
      <c r="C193" s="158"/>
      <c r="D193" s="89">
        <f>'Menu Costing'!Q63</f>
        <v>0</v>
      </c>
      <c r="E193" s="9">
        <f t="shared" si="9"/>
        <v>0</v>
      </c>
      <c r="F193" s="158"/>
      <c r="G193" s="26">
        <f t="shared" si="10"/>
        <v>0</v>
      </c>
      <c r="H193" s="567"/>
      <c r="I193" s="567"/>
      <c r="J193" s="569"/>
      <c r="K193" s="569"/>
      <c r="L193" s="569"/>
      <c r="M193" s="569"/>
      <c r="N193" s="569"/>
      <c r="O193" s="569"/>
    </row>
    <row r="194" spans="1:26" s="108" customFormat="1" x14ac:dyDescent="0.25">
      <c r="A194" s="546"/>
      <c r="B194" s="87">
        <f>'Menu Costing'!N64</f>
        <v>0</v>
      </c>
      <c r="C194" s="158"/>
      <c r="D194" s="89">
        <f>'Menu Costing'!Q64</f>
        <v>0</v>
      </c>
      <c r="E194" s="9">
        <f t="shared" si="9"/>
        <v>0</v>
      </c>
      <c r="F194" s="158"/>
      <c r="G194" s="26">
        <f t="shared" si="10"/>
        <v>0</v>
      </c>
      <c r="H194" s="567"/>
      <c r="I194" s="567"/>
      <c r="J194" s="569"/>
      <c r="K194" s="569"/>
      <c r="L194" s="569"/>
      <c r="M194" s="569"/>
      <c r="N194" s="569"/>
      <c r="O194" s="569"/>
      <c r="Q194" s="223"/>
      <c r="R194" s="223"/>
      <c r="S194" s="223"/>
      <c r="T194" s="223"/>
      <c r="U194" s="223"/>
      <c r="V194" s="223"/>
      <c r="W194" s="223"/>
      <c r="X194" s="223"/>
      <c r="Y194" s="223"/>
      <c r="Z194" s="223"/>
    </row>
    <row r="195" spans="1:26" s="108" customFormat="1" x14ac:dyDescent="0.25">
      <c r="A195" s="546"/>
      <c r="B195" s="87">
        <f>'Menu Costing'!N65</f>
        <v>0</v>
      </c>
      <c r="C195" s="158"/>
      <c r="D195" s="89">
        <f>'Menu Costing'!Q65</f>
        <v>0</v>
      </c>
      <c r="E195" s="9">
        <f t="shared" si="9"/>
        <v>0</v>
      </c>
      <c r="F195" s="158"/>
      <c r="G195" s="26">
        <f t="shared" si="10"/>
        <v>0</v>
      </c>
      <c r="H195" s="567"/>
      <c r="I195" s="567"/>
      <c r="J195" s="569"/>
      <c r="K195" s="569"/>
      <c r="L195" s="569"/>
      <c r="M195" s="569"/>
      <c r="N195" s="569"/>
      <c r="O195" s="569"/>
      <c r="Q195" s="223"/>
      <c r="R195" s="223"/>
      <c r="S195" s="223"/>
      <c r="T195" s="223"/>
      <c r="U195" s="223"/>
      <c r="V195" s="223"/>
      <c r="W195" s="223"/>
      <c r="X195" s="223"/>
      <c r="Y195" s="223"/>
      <c r="Z195" s="223"/>
    </row>
    <row r="196" spans="1:26" s="108" customFormat="1" x14ac:dyDescent="0.25">
      <c r="A196" s="546"/>
      <c r="B196" s="87">
        <f>'Menu Costing'!N66</f>
        <v>0</v>
      </c>
      <c r="C196" s="158"/>
      <c r="D196" s="89">
        <f>'Menu Costing'!Q66</f>
        <v>0</v>
      </c>
      <c r="E196" s="9">
        <f t="shared" si="9"/>
        <v>0</v>
      </c>
      <c r="F196" s="158"/>
      <c r="G196" s="26">
        <f t="shared" si="10"/>
        <v>0</v>
      </c>
      <c r="H196" s="567"/>
      <c r="I196" s="567"/>
      <c r="J196" s="569"/>
      <c r="K196" s="569"/>
      <c r="L196" s="569"/>
      <c r="M196" s="569"/>
      <c r="N196" s="569"/>
      <c r="O196" s="569"/>
      <c r="Q196" s="223"/>
      <c r="R196" s="223"/>
      <c r="S196" s="223"/>
      <c r="T196" s="223"/>
      <c r="U196" s="223"/>
      <c r="V196" s="223"/>
      <c r="W196" s="223"/>
      <c r="X196" s="223"/>
      <c r="Y196" s="223"/>
      <c r="Z196" s="223"/>
    </row>
    <row r="197" spans="1:26" s="108" customFormat="1" x14ac:dyDescent="0.25">
      <c r="A197" s="546"/>
      <c r="B197" s="87">
        <f>'Menu Costing'!N67</f>
        <v>0</v>
      </c>
      <c r="C197" s="158"/>
      <c r="D197" s="89">
        <f>'Menu Costing'!Q67</f>
        <v>0</v>
      </c>
      <c r="E197" s="9">
        <f t="shared" si="9"/>
        <v>0</v>
      </c>
      <c r="F197" s="158"/>
      <c r="G197" s="26">
        <f t="shared" si="10"/>
        <v>0</v>
      </c>
      <c r="H197" s="567"/>
      <c r="I197" s="567"/>
      <c r="J197" s="569"/>
      <c r="K197" s="569"/>
      <c r="L197" s="569"/>
      <c r="M197" s="569"/>
      <c r="N197" s="569"/>
      <c r="O197" s="569"/>
      <c r="Q197" s="223"/>
      <c r="R197" s="223"/>
      <c r="S197" s="223"/>
      <c r="T197" s="223"/>
      <c r="U197" s="223"/>
      <c r="V197" s="223"/>
      <c r="W197" s="223"/>
      <c r="X197" s="223"/>
      <c r="Y197" s="223"/>
      <c r="Z197" s="223"/>
    </row>
    <row r="198" spans="1:26" x14ac:dyDescent="0.25">
      <c r="A198" s="546"/>
      <c r="B198" s="87">
        <f>'Menu Costing'!N68</f>
        <v>0</v>
      </c>
      <c r="C198" s="158"/>
      <c r="D198" s="89">
        <f>'Menu Costing'!Q68</f>
        <v>0</v>
      </c>
      <c r="E198" s="9">
        <f t="shared" si="9"/>
        <v>0</v>
      </c>
      <c r="F198" s="158"/>
      <c r="G198" s="26">
        <f t="shared" si="10"/>
        <v>0</v>
      </c>
      <c r="H198" s="567"/>
      <c r="I198" s="567"/>
      <c r="J198" s="569"/>
      <c r="K198" s="569"/>
      <c r="L198" s="569"/>
      <c r="M198" s="569"/>
      <c r="N198" s="569"/>
      <c r="O198" s="569"/>
    </row>
    <row r="199" spans="1:26" x14ac:dyDescent="0.25">
      <c r="A199" s="546"/>
      <c r="B199" s="87">
        <f>'Menu Costing'!N69</f>
        <v>0</v>
      </c>
      <c r="C199" s="158"/>
      <c r="D199" s="89">
        <f>'Menu Costing'!Q69</f>
        <v>0</v>
      </c>
      <c r="E199" s="9">
        <f t="shared" si="9"/>
        <v>0</v>
      </c>
      <c r="F199" s="158"/>
      <c r="G199" s="26">
        <f t="shared" si="10"/>
        <v>0</v>
      </c>
      <c r="H199" s="567"/>
      <c r="I199" s="567"/>
      <c r="J199" s="569"/>
      <c r="K199" s="569"/>
      <c r="L199" s="569"/>
      <c r="M199" s="569"/>
      <c r="N199" s="569"/>
      <c r="O199" s="569"/>
    </row>
    <row r="200" spans="1:26" x14ac:dyDescent="0.25">
      <c r="A200" s="546"/>
      <c r="B200" s="87">
        <f>'Menu Costing'!N70</f>
        <v>0</v>
      </c>
      <c r="C200" s="158"/>
      <c r="D200" s="89">
        <f>'Menu Costing'!Q70</f>
        <v>0</v>
      </c>
      <c r="E200" s="9">
        <f t="shared" si="9"/>
        <v>0</v>
      </c>
      <c r="F200" s="158"/>
      <c r="G200" s="26">
        <f t="shared" si="10"/>
        <v>0</v>
      </c>
      <c r="H200" s="567"/>
      <c r="I200" s="567"/>
      <c r="J200" s="569"/>
      <c r="K200" s="569"/>
      <c r="L200" s="569"/>
      <c r="M200" s="569"/>
      <c r="N200" s="569"/>
      <c r="O200" s="569"/>
    </row>
    <row r="201" spans="1:26" x14ac:dyDescent="0.25">
      <c r="A201" s="546"/>
      <c r="B201" s="87">
        <f>'Menu Costing'!N71</f>
        <v>0</v>
      </c>
      <c r="C201" s="158"/>
      <c r="D201" s="89">
        <f>'Menu Costing'!Q71</f>
        <v>0</v>
      </c>
      <c r="E201" s="9">
        <f t="shared" si="9"/>
        <v>0</v>
      </c>
      <c r="F201" s="158"/>
      <c r="G201" s="26">
        <f t="shared" si="10"/>
        <v>0</v>
      </c>
      <c r="H201" s="567"/>
      <c r="I201" s="567"/>
      <c r="J201" s="569"/>
      <c r="K201" s="569"/>
      <c r="L201" s="569"/>
      <c r="M201" s="569"/>
      <c r="N201" s="569"/>
      <c r="O201" s="569"/>
    </row>
    <row r="202" spans="1:26" ht="15.75" thickBot="1" x14ac:dyDescent="0.3">
      <c r="A202" s="547"/>
      <c r="B202" s="133">
        <f>'Menu Costing'!N72</f>
        <v>0</v>
      </c>
      <c r="C202" s="159"/>
      <c r="D202" s="91">
        <f>'Menu Costing'!Q72</f>
        <v>0</v>
      </c>
      <c r="E202" s="130">
        <f t="shared" si="9"/>
        <v>0</v>
      </c>
      <c r="F202" s="159"/>
      <c r="G202" s="131">
        <f t="shared" si="10"/>
        <v>0</v>
      </c>
      <c r="H202" s="567"/>
      <c r="I202" s="567"/>
      <c r="J202" s="569"/>
      <c r="K202" s="569"/>
      <c r="L202" s="569"/>
      <c r="M202" s="569"/>
      <c r="N202" s="569"/>
      <c r="O202" s="569"/>
    </row>
    <row r="203" spans="1:26" x14ac:dyDescent="0.25">
      <c r="A203" s="545" t="s">
        <v>4</v>
      </c>
      <c r="B203" s="84">
        <f>'Menu Costing'!R59</f>
        <v>0</v>
      </c>
      <c r="C203" s="157"/>
      <c r="D203" s="86" t="b">
        <f>'Menu Costing'!U59</f>
        <v>0</v>
      </c>
      <c r="E203" s="92">
        <f t="shared" si="9"/>
        <v>0</v>
      </c>
      <c r="F203" s="157"/>
      <c r="G203" s="28">
        <f t="shared" si="10"/>
        <v>0</v>
      </c>
      <c r="H203" s="567"/>
      <c r="I203" s="567"/>
      <c r="J203" s="569"/>
      <c r="K203" s="569"/>
      <c r="L203" s="569"/>
      <c r="M203" s="569"/>
      <c r="N203" s="569"/>
      <c r="O203" s="569"/>
    </row>
    <row r="204" spans="1:26" x14ac:dyDescent="0.25">
      <c r="A204" s="546"/>
      <c r="B204" s="87">
        <f>'Menu Costing'!R60</f>
        <v>0</v>
      </c>
      <c r="C204" s="158"/>
      <c r="D204" s="89" t="b">
        <f>'Menu Costing'!U60</f>
        <v>0</v>
      </c>
      <c r="E204" s="9">
        <f t="shared" si="9"/>
        <v>0</v>
      </c>
      <c r="F204" s="158"/>
      <c r="G204" s="26">
        <f t="shared" si="10"/>
        <v>0</v>
      </c>
      <c r="H204" s="567"/>
      <c r="I204" s="567"/>
      <c r="J204" s="569"/>
      <c r="K204" s="569"/>
      <c r="L204" s="569"/>
      <c r="M204" s="569"/>
      <c r="N204" s="569"/>
      <c r="O204" s="569"/>
    </row>
    <row r="205" spans="1:26" x14ac:dyDescent="0.25">
      <c r="A205" s="546"/>
      <c r="B205" s="87">
        <f>'Menu Costing'!R61</f>
        <v>0</v>
      </c>
      <c r="C205" s="158"/>
      <c r="D205" s="89" t="b">
        <f>'Menu Costing'!U61</f>
        <v>0</v>
      </c>
      <c r="E205" s="9">
        <f t="shared" si="9"/>
        <v>0</v>
      </c>
      <c r="F205" s="158"/>
      <c r="G205" s="26">
        <f t="shared" si="10"/>
        <v>0</v>
      </c>
      <c r="H205" s="567"/>
      <c r="I205" s="567"/>
      <c r="J205" s="569"/>
      <c r="K205" s="569"/>
      <c r="L205" s="569"/>
      <c r="M205" s="569"/>
      <c r="N205" s="569"/>
      <c r="O205" s="569"/>
    </row>
    <row r="206" spans="1:26" x14ac:dyDescent="0.25">
      <c r="A206" s="546"/>
      <c r="B206" s="87">
        <f>'Menu Costing'!R62</f>
        <v>0</v>
      </c>
      <c r="C206" s="158"/>
      <c r="D206" s="89" t="b">
        <f>'Menu Costing'!U62</f>
        <v>0</v>
      </c>
      <c r="E206" s="9">
        <f t="shared" si="9"/>
        <v>0</v>
      </c>
      <c r="F206" s="158"/>
      <c r="G206" s="26">
        <f t="shared" si="10"/>
        <v>0</v>
      </c>
      <c r="H206" s="567"/>
      <c r="I206" s="567"/>
      <c r="J206" s="569"/>
      <c r="K206" s="569"/>
      <c r="L206" s="569"/>
      <c r="M206" s="569"/>
      <c r="N206" s="569"/>
      <c r="O206" s="569"/>
    </row>
    <row r="207" spans="1:26" x14ac:dyDescent="0.25">
      <c r="A207" s="546"/>
      <c r="B207" s="87">
        <f>'Menu Costing'!R63</f>
        <v>0</v>
      </c>
      <c r="C207" s="158"/>
      <c r="D207" s="89">
        <f>'Menu Costing'!U63</f>
        <v>0</v>
      </c>
      <c r="E207" s="9">
        <f t="shared" si="9"/>
        <v>0</v>
      </c>
      <c r="F207" s="158"/>
      <c r="G207" s="26">
        <f t="shared" si="10"/>
        <v>0</v>
      </c>
      <c r="H207" s="567"/>
      <c r="I207" s="567"/>
      <c r="J207" s="569"/>
      <c r="K207" s="569"/>
      <c r="L207" s="569"/>
      <c r="M207" s="569"/>
      <c r="N207" s="569"/>
      <c r="O207" s="569"/>
    </row>
    <row r="208" spans="1:26" s="108" customFormat="1" x14ac:dyDescent="0.25">
      <c r="A208" s="546"/>
      <c r="B208" s="87">
        <f>'Menu Costing'!R64</f>
        <v>0</v>
      </c>
      <c r="C208" s="158"/>
      <c r="D208" s="89">
        <f>'Menu Costing'!U64</f>
        <v>0</v>
      </c>
      <c r="E208" s="9">
        <f t="shared" si="9"/>
        <v>0</v>
      </c>
      <c r="F208" s="158"/>
      <c r="G208" s="26">
        <f t="shared" si="10"/>
        <v>0</v>
      </c>
      <c r="H208" s="567"/>
      <c r="I208" s="567"/>
      <c r="J208" s="569"/>
      <c r="K208" s="569"/>
      <c r="L208" s="569"/>
      <c r="M208" s="569"/>
      <c r="N208" s="569"/>
      <c r="O208" s="569"/>
      <c r="Q208" s="223"/>
      <c r="R208" s="223"/>
      <c r="S208" s="223"/>
      <c r="T208" s="223"/>
      <c r="U208" s="223"/>
      <c r="V208" s="223"/>
      <c r="W208" s="223"/>
      <c r="X208" s="223"/>
      <c r="Y208" s="223"/>
      <c r="Z208" s="223"/>
    </row>
    <row r="209" spans="1:26" s="108" customFormat="1" x14ac:dyDescent="0.25">
      <c r="A209" s="546"/>
      <c r="B209" s="87">
        <f>'Menu Costing'!R65</f>
        <v>0</v>
      </c>
      <c r="C209" s="158"/>
      <c r="D209" s="89">
        <f>'Menu Costing'!U65</f>
        <v>0</v>
      </c>
      <c r="E209" s="9">
        <f t="shared" si="9"/>
        <v>0</v>
      </c>
      <c r="F209" s="158"/>
      <c r="G209" s="26">
        <f t="shared" si="10"/>
        <v>0</v>
      </c>
      <c r="H209" s="567"/>
      <c r="I209" s="567"/>
      <c r="J209" s="569"/>
      <c r="K209" s="569"/>
      <c r="L209" s="569"/>
      <c r="M209" s="569"/>
      <c r="N209" s="569"/>
      <c r="O209" s="569"/>
      <c r="Q209" s="223"/>
      <c r="R209" s="223"/>
      <c r="S209" s="223"/>
      <c r="T209" s="223"/>
      <c r="U209" s="223"/>
      <c r="V209" s="223"/>
      <c r="W209" s="223"/>
      <c r="X209" s="223"/>
      <c r="Y209" s="223"/>
      <c r="Z209" s="223"/>
    </row>
    <row r="210" spans="1:26" s="108" customFormat="1" x14ac:dyDescent="0.25">
      <c r="A210" s="546"/>
      <c r="B210" s="87">
        <f>'Menu Costing'!R66</f>
        <v>0</v>
      </c>
      <c r="C210" s="158"/>
      <c r="D210" s="89">
        <f>'Menu Costing'!U66</f>
        <v>0</v>
      </c>
      <c r="E210" s="9">
        <f t="shared" si="9"/>
        <v>0</v>
      </c>
      <c r="F210" s="158"/>
      <c r="G210" s="26">
        <f t="shared" si="10"/>
        <v>0</v>
      </c>
      <c r="H210" s="567"/>
      <c r="I210" s="567"/>
      <c r="J210" s="569"/>
      <c r="K210" s="569"/>
      <c r="L210" s="569"/>
      <c r="M210" s="569"/>
      <c r="N210" s="569"/>
      <c r="O210" s="569"/>
      <c r="Q210" s="223"/>
      <c r="R210" s="223"/>
      <c r="S210" s="223"/>
      <c r="T210" s="223"/>
      <c r="U210" s="223"/>
      <c r="V210" s="223"/>
      <c r="W210" s="223"/>
      <c r="X210" s="223"/>
      <c r="Y210" s="223"/>
      <c r="Z210" s="223"/>
    </row>
    <row r="211" spans="1:26" s="108" customFormat="1" x14ac:dyDescent="0.25">
      <c r="A211" s="546"/>
      <c r="B211" s="87">
        <f>'Menu Costing'!R67</f>
        <v>0</v>
      </c>
      <c r="C211" s="158"/>
      <c r="D211" s="89">
        <f>'Menu Costing'!U67</f>
        <v>0</v>
      </c>
      <c r="E211" s="9">
        <f t="shared" si="9"/>
        <v>0</v>
      </c>
      <c r="F211" s="158"/>
      <c r="G211" s="26">
        <f t="shared" si="10"/>
        <v>0</v>
      </c>
      <c r="H211" s="567"/>
      <c r="I211" s="567"/>
      <c r="J211" s="569"/>
      <c r="K211" s="569"/>
      <c r="L211" s="569"/>
      <c r="M211" s="569"/>
      <c r="N211" s="569"/>
      <c r="O211" s="569"/>
      <c r="Q211" s="223"/>
      <c r="R211" s="223"/>
      <c r="S211" s="223"/>
      <c r="T211" s="223"/>
      <c r="U211" s="223"/>
      <c r="V211" s="223"/>
      <c r="W211" s="223"/>
      <c r="X211" s="223"/>
      <c r="Y211" s="223"/>
      <c r="Z211" s="223"/>
    </row>
    <row r="212" spans="1:26" x14ac:dyDescent="0.25">
      <c r="A212" s="546"/>
      <c r="B212" s="87">
        <f>'Menu Costing'!R68</f>
        <v>0</v>
      </c>
      <c r="C212" s="158"/>
      <c r="D212" s="89">
        <f>'Menu Costing'!U68</f>
        <v>0</v>
      </c>
      <c r="E212" s="9">
        <f t="shared" si="9"/>
        <v>0</v>
      </c>
      <c r="F212" s="158"/>
      <c r="G212" s="26">
        <f t="shared" si="10"/>
        <v>0</v>
      </c>
      <c r="H212" s="567"/>
      <c r="I212" s="567"/>
      <c r="J212" s="569"/>
      <c r="K212" s="569"/>
      <c r="L212" s="569"/>
      <c r="M212" s="569"/>
      <c r="N212" s="569"/>
      <c r="O212" s="569"/>
    </row>
    <row r="213" spans="1:26" x14ac:dyDescent="0.25">
      <c r="A213" s="546"/>
      <c r="B213" s="87">
        <f>'Menu Costing'!R69</f>
        <v>0</v>
      </c>
      <c r="C213" s="158"/>
      <c r="D213" s="89">
        <f>'Menu Costing'!U69</f>
        <v>0</v>
      </c>
      <c r="E213" s="9">
        <f t="shared" si="9"/>
        <v>0</v>
      </c>
      <c r="F213" s="158"/>
      <c r="G213" s="26">
        <f t="shared" si="10"/>
        <v>0</v>
      </c>
      <c r="H213" s="567"/>
      <c r="I213" s="567"/>
      <c r="J213" s="569"/>
      <c r="K213" s="569"/>
      <c r="L213" s="569"/>
      <c r="M213" s="569"/>
      <c r="N213" s="569"/>
      <c r="O213" s="569"/>
    </row>
    <row r="214" spans="1:26" x14ac:dyDescent="0.25">
      <c r="A214" s="546"/>
      <c r="B214" s="87">
        <f>'Menu Costing'!R70</f>
        <v>0</v>
      </c>
      <c r="C214" s="158"/>
      <c r="D214" s="89">
        <f>'Menu Costing'!U70</f>
        <v>0</v>
      </c>
      <c r="E214" s="9">
        <f t="shared" si="9"/>
        <v>0</v>
      </c>
      <c r="F214" s="158"/>
      <c r="G214" s="26">
        <f t="shared" si="10"/>
        <v>0</v>
      </c>
      <c r="H214" s="567"/>
      <c r="I214" s="567"/>
      <c r="J214" s="569"/>
      <c r="K214" s="569"/>
      <c r="L214" s="569"/>
      <c r="M214" s="569"/>
      <c r="N214" s="569"/>
      <c r="O214" s="569"/>
    </row>
    <row r="215" spans="1:26" x14ac:dyDescent="0.25">
      <c r="A215" s="546"/>
      <c r="B215" s="87">
        <f>'Menu Costing'!R71</f>
        <v>0</v>
      </c>
      <c r="C215" s="158"/>
      <c r="D215" s="89">
        <f>'Menu Costing'!U71</f>
        <v>0</v>
      </c>
      <c r="E215" s="9">
        <f t="shared" si="9"/>
        <v>0</v>
      </c>
      <c r="F215" s="158"/>
      <c r="G215" s="26">
        <f t="shared" si="10"/>
        <v>0</v>
      </c>
      <c r="H215" s="567"/>
      <c r="I215" s="567"/>
      <c r="J215" s="569"/>
      <c r="K215" s="569"/>
      <c r="L215" s="569"/>
      <c r="M215" s="569"/>
      <c r="N215" s="569"/>
      <c r="O215" s="569"/>
    </row>
    <row r="216" spans="1:26" ht="15.75" thickBot="1" x14ac:dyDescent="0.3">
      <c r="A216" s="547"/>
      <c r="B216" s="133">
        <f>'Menu Costing'!R72</f>
        <v>0</v>
      </c>
      <c r="C216" s="159"/>
      <c r="D216" s="91">
        <f>'Menu Costing'!U72</f>
        <v>0</v>
      </c>
      <c r="E216" s="130">
        <f t="shared" si="9"/>
        <v>0</v>
      </c>
      <c r="F216" s="159"/>
      <c r="G216" s="131">
        <f t="shared" si="10"/>
        <v>0</v>
      </c>
      <c r="H216" s="567"/>
      <c r="I216" s="567"/>
      <c r="J216" s="569"/>
      <c r="K216" s="569"/>
      <c r="L216" s="569"/>
      <c r="M216" s="569"/>
      <c r="N216" s="569"/>
      <c r="O216" s="569"/>
    </row>
    <row r="217" spans="1:26" ht="75" customHeight="1" thickBot="1" x14ac:dyDescent="0.3">
      <c r="A217" s="554">
        <f>'Menu Costing'!B79</f>
        <v>0</v>
      </c>
      <c r="B217" s="555"/>
      <c r="C217" s="134" t="s">
        <v>48</v>
      </c>
      <c r="D217" s="29" t="s">
        <v>49</v>
      </c>
      <c r="E217" s="134" t="s">
        <v>9</v>
      </c>
      <c r="F217" s="134" t="s">
        <v>50</v>
      </c>
      <c r="G217" s="30" t="s">
        <v>51</v>
      </c>
      <c r="H217" s="567"/>
      <c r="I217" s="567"/>
      <c r="J217" s="569"/>
      <c r="K217" s="569"/>
      <c r="L217" s="569"/>
      <c r="M217" s="569"/>
      <c r="N217" s="569"/>
      <c r="O217" s="569"/>
    </row>
    <row r="218" spans="1:26" x14ac:dyDescent="0.25">
      <c r="A218" s="545" t="s">
        <v>2</v>
      </c>
      <c r="B218" s="84">
        <f>'Menu Costing'!B82</f>
        <v>0</v>
      </c>
      <c r="C218" s="157"/>
      <c r="D218" s="86" t="b">
        <f>'Menu Costing'!E82</f>
        <v>0</v>
      </c>
      <c r="E218" s="92">
        <f>C218*D218</f>
        <v>0</v>
      </c>
      <c r="F218" s="157"/>
      <c r="G218" s="28">
        <f t="shared" si="10"/>
        <v>0</v>
      </c>
      <c r="H218" s="567"/>
      <c r="I218" s="567"/>
      <c r="J218" s="569"/>
      <c r="K218" s="569"/>
      <c r="L218" s="569"/>
      <c r="M218" s="569"/>
      <c r="N218" s="569"/>
      <c r="O218" s="569"/>
    </row>
    <row r="219" spans="1:26" x14ac:dyDescent="0.25">
      <c r="A219" s="546"/>
      <c r="B219" s="87">
        <f>'Menu Costing'!B83</f>
        <v>0</v>
      </c>
      <c r="C219" s="158"/>
      <c r="D219" s="89" t="b">
        <f>'Menu Costing'!E83</f>
        <v>0</v>
      </c>
      <c r="E219" s="9">
        <f t="shared" ref="E219:E287" si="11">C219*D219</f>
        <v>0</v>
      </c>
      <c r="F219" s="158"/>
      <c r="G219" s="26">
        <f t="shared" si="10"/>
        <v>0</v>
      </c>
      <c r="H219" s="567"/>
      <c r="I219" s="567"/>
      <c r="J219" s="569"/>
      <c r="K219" s="569"/>
      <c r="L219" s="569"/>
      <c r="M219" s="569"/>
      <c r="N219" s="569"/>
      <c r="O219" s="569"/>
    </row>
    <row r="220" spans="1:26" x14ac:dyDescent="0.25">
      <c r="A220" s="546"/>
      <c r="B220" s="87">
        <f>'Menu Costing'!B84</f>
        <v>0</v>
      </c>
      <c r="C220" s="158"/>
      <c r="D220" s="89" t="b">
        <f>'Menu Costing'!E84</f>
        <v>0</v>
      </c>
      <c r="E220" s="9">
        <f t="shared" si="11"/>
        <v>0</v>
      </c>
      <c r="F220" s="158"/>
      <c r="G220" s="26">
        <f t="shared" si="10"/>
        <v>0</v>
      </c>
      <c r="H220" s="567"/>
      <c r="I220" s="567"/>
      <c r="J220" s="569"/>
      <c r="K220" s="569"/>
      <c r="L220" s="569"/>
      <c r="M220" s="569"/>
      <c r="N220" s="569"/>
      <c r="O220" s="569"/>
    </row>
    <row r="221" spans="1:26" x14ac:dyDescent="0.25">
      <c r="A221" s="546"/>
      <c r="B221" s="87">
        <f>'Menu Costing'!B85</f>
        <v>0</v>
      </c>
      <c r="C221" s="158"/>
      <c r="D221" s="89" t="b">
        <f>'Menu Costing'!E85</f>
        <v>0</v>
      </c>
      <c r="E221" s="9">
        <f t="shared" si="11"/>
        <v>0</v>
      </c>
      <c r="F221" s="158"/>
      <c r="G221" s="26">
        <f t="shared" si="10"/>
        <v>0</v>
      </c>
      <c r="H221" s="567"/>
      <c r="I221" s="567"/>
      <c r="J221" s="569"/>
      <c r="K221" s="569"/>
      <c r="L221" s="569"/>
      <c r="M221" s="569"/>
      <c r="N221" s="569"/>
      <c r="O221" s="569"/>
    </row>
    <row r="222" spans="1:26" x14ac:dyDescent="0.25">
      <c r="A222" s="546"/>
      <c r="B222" s="87">
        <f>'Menu Costing'!B86</f>
        <v>0</v>
      </c>
      <c r="C222" s="158"/>
      <c r="D222" s="89">
        <f>'Menu Costing'!E86</f>
        <v>0</v>
      </c>
      <c r="E222" s="9">
        <f t="shared" si="11"/>
        <v>0</v>
      </c>
      <c r="F222" s="158"/>
      <c r="G222" s="26">
        <f t="shared" si="10"/>
        <v>0</v>
      </c>
      <c r="H222" s="567"/>
      <c r="I222" s="567"/>
      <c r="J222" s="569"/>
      <c r="K222" s="569"/>
      <c r="L222" s="569"/>
      <c r="M222" s="569"/>
      <c r="N222" s="569"/>
      <c r="O222" s="569"/>
    </row>
    <row r="223" spans="1:26" s="108" customFormat="1" x14ac:dyDescent="0.25">
      <c r="A223" s="546"/>
      <c r="B223" s="87">
        <f>'Menu Costing'!B87</f>
        <v>0</v>
      </c>
      <c r="C223" s="158"/>
      <c r="D223" s="89">
        <f>'Menu Costing'!E87</f>
        <v>0</v>
      </c>
      <c r="E223" s="9">
        <f t="shared" si="11"/>
        <v>0</v>
      </c>
      <c r="F223" s="158"/>
      <c r="G223" s="26">
        <f t="shared" si="10"/>
        <v>0</v>
      </c>
      <c r="H223" s="567"/>
      <c r="I223" s="567"/>
      <c r="J223" s="569"/>
      <c r="K223" s="569"/>
      <c r="L223" s="569"/>
      <c r="M223" s="569"/>
      <c r="N223" s="569"/>
      <c r="O223" s="569"/>
      <c r="Q223" s="223"/>
      <c r="R223" s="223"/>
      <c r="S223" s="223"/>
      <c r="T223" s="223"/>
      <c r="U223" s="223"/>
      <c r="V223" s="223"/>
      <c r="W223" s="223"/>
      <c r="X223" s="223"/>
      <c r="Y223" s="223"/>
      <c r="Z223" s="223"/>
    </row>
    <row r="224" spans="1:26" s="108" customFormat="1" x14ac:dyDescent="0.25">
      <c r="A224" s="546"/>
      <c r="B224" s="87">
        <f>'Menu Costing'!B88</f>
        <v>0</v>
      </c>
      <c r="C224" s="158"/>
      <c r="D224" s="89">
        <f>'Menu Costing'!E88</f>
        <v>0</v>
      </c>
      <c r="E224" s="9">
        <f t="shared" si="11"/>
        <v>0</v>
      </c>
      <c r="F224" s="158"/>
      <c r="G224" s="26">
        <f t="shared" si="10"/>
        <v>0</v>
      </c>
      <c r="H224" s="567"/>
      <c r="I224" s="567"/>
      <c r="J224" s="569"/>
      <c r="K224" s="569"/>
      <c r="L224" s="569"/>
      <c r="M224" s="569"/>
      <c r="N224" s="569"/>
      <c r="O224" s="569"/>
      <c r="Q224" s="223"/>
      <c r="R224" s="223"/>
      <c r="S224" s="223"/>
      <c r="T224" s="223"/>
      <c r="U224" s="223"/>
      <c r="V224" s="223"/>
      <c r="W224" s="223"/>
      <c r="X224" s="223"/>
      <c r="Y224" s="223"/>
      <c r="Z224" s="223"/>
    </row>
    <row r="225" spans="1:26" s="108" customFormat="1" x14ac:dyDescent="0.25">
      <c r="A225" s="546"/>
      <c r="B225" s="87">
        <f>'Menu Costing'!B89</f>
        <v>0</v>
      </c>
      <c r="C225" s="158"/>
      <c r="D225" s="89">
        <f>'Menu Costing'!E89</f>
        <v>0</v>
      </c>
      <c r="E225" s="9">
        <f t="shared" si="11"/>
        <v>0</v>
      </c>
      <c r="F225" s="158"/>
      <c r="G225" s="26">
        <f t="shared" si="10"/>
        <v>0</v>
      </c>
      <c r="H225" s="567"/>
      <c r="I225" s="567"/>
      <c r="J225" s="569"/>
      <c r="K225" s="569"/>
      <c r="L225" s="569"/>
      <c r="M225" s="569"/>
      <c r="N225" s="569"/>
      <c r="O225" s="569"/>
      <c r="Q225" s="223"/>
      <c r="R225" s="223"/>
      <c r="S225" s="223"/>
      <c r="T225" s="223"/>
      <c r="U225" s="223"/>
      <c r="V225" s="223"/>
      <c r="W225" s="223"/>
      <c r="X225" s="223"/>
      <c r="Y225" s="223"/>
      <c r="Z225" s="223"/>
    </row>
    <row r="226" spans="1:26" s="108" customFormat="1" x14ac:dyDescent="0.25">
      <c r="A226" s="546"/>
      <c r="B226" s="87">
        <f>'Menu Costing'!B90</f>
        <v>0</v>
      </c>
      <c r="C226" s="158"/>
      <c r="D226" s="89">
        <f>'Menu Costing'!E90</f>
        <v>0</v>
      </c>
      <c r="E226" s="9">
        <f t="shared" si="11"/>
        <v>0</v>
      </c>
      <c r="F226" s="158"/>
      <c r="G226" s="26">
        <f t="shared" si="10"/>
        <v>0</v>
      </c>
      <c r="H226" s="567"/>
      <c r="I226" s="567"/>
      <c r="J226" s="569"/>
      <c r="K226" s="569"/>
      <c r="L226" s="569"/>
      <c r="M226" s="569"/>
      <c r="N226" s="569"/>
      <c r="O226" s="569"/>
      <c r="Q226" s="223"/>
      <c r="R226" s="223"/>
      <c r="S226" s="223"/>
      <c r="T226" s="223"/>
      <c r="U226" s="223"/>
      <c r="V226" s="223"/>
      <c r="W226" s="223"/>
      <c r="X226" s="223"/>
      <c r="Y226" s="223"/>
      <c r="Z226" s="223"/>
    </row>
    <row r="227" spans="1:26" x14ac:dyDescent="0.25">
      <c r="A227" s="546"/>
      <c r="B227" s="87">
        <f>'Menu Costing'!B91</f>
        <v>0</v>
      </c>
      <c r="C227" s="158"/>
      <c r="D227" s="89">
        <f>'Menu Costing'!E91</f>
        <v>0</v>
      </c>
      <c r="E227" s="9">
        <f t="shared" si="11"/>
        <v>0</v>
      </c>
      <c r="F227" s="158"/>
      <c r="G227" s="26">
        <f t="shared" si="10"/>
        <v>0</v>
      </c>
      <c r="H227" s="567"/>
      <c r="I227" s="567"/>
      <c r="J227" s="569"/>
      <c r="K227" s="569"/>
      <c r="L227" s="569"/>
      <c r="M227" s="569"/>
      <c r="N227" s="569"/>
      <c r="O227" s="569"/>
    </row>
    <row r="228" spans="1:26" x14ac:dyDescent="0.25">
      <c r="A228" s="546"/>
      <c r="B228" s="87">
        <f>'Menu Costing'!B92</f>
        <v>0</v>
      </c>
      <c r="C228" s="158"/>
      <c r="D228" s="89">
        <f>'Menu Costing'!E92</f>
        <v>0</v>
      </c>
      <c r="E228" s="9">
        <f t="shared" si="11"/>
        <v>0</v>
      </c>
      <c r="F228" s="158"/>
      <c r="G228" s="26">
        <f t="shared" si="10"/>
        <v>0</v>
      </c>
      <c r="H228" s="567"/>
      <c r="I228" s="567"/>
      <c r="J228" s="569"/>
      <c r="K228" s="569"/>
      <c r="L228" s="569"/>
      <c r="M228" s="569"/>
      <c r="N228" s="569"/>
      <c r="O228" s="569"/>
    </row>
    <row r="229" spans="1:26" x14ac:dyDescent="0.25">
      <c r="A229" s="546"/>
      <c r="B229" s="87">
        <f>'Menu Costing'!B93</f>
        <v>0</v>
      </c>
      <c r="C229" s="158"/>
      <c r="D229" s="89">
        <f>'Menu Costing'!E93</f>
        <v>0</v>
      </c>
      <c r="E229" s="9">
        <f t="shared" si="11"/>
        <v>0</v>
      </c>
      <c r="F229" s="158"/>
      <c r="G229" s="26">
        <f t="shared" si="10"/>
        <v>0</v>
      </c>
      <c r="H229" s="567"/>
      <c r="I229" s="567"/>
      <c r="J229" s="569"/>
      <c r="K229" s="569"/>
      <c r="L229" s="569"/>
      <c r="M229" s="569"/>
      <c r="N229" s="569"/>
      <c r="O229" s="569"/>
    </row>
    <row r="230" spans="1:26" x14ac:dyDescent="0.25">
      <c r="A230" s="546"/>
      <c r="B230" s="87">
        <f>'Menu Costing'!B94</f>
        <v>0</v>
      </c>
      <c r="C230" s="158"/>
      <c r="D230" s="89">
        <f>'Menu Costing'!E94</f>
        <v>0</v>
      </c>
      <c r="E230" s="9">
        <f t="shared" si="11"/>
        <v>0</v>
      </c>
      <c r="F230" s="158"/>
      <c r="G230" s="26">
        <f t="shared" si="10"/>
        <v>0</v>
      </c>
      <c r="H230" s="567"/>
      <c r="I230" s="567"/>
      <c r="J230" s="569"/>
      <c r="K230" s="569"/>
      <c r="L230" s="569"/>
      <c r="M230" s="569"/>
      <c r="N230" s="569"/>
      <c r="O230" s="569"/>
    </row>
    <row r="231" spans="1:26" ht="15.75" thickBot="1" x14ac:dyDescent="0.3">
      <c r="A231" s="547"/>
      <c r="B231" s="133">
        <f>'Menu Costing'!B95</f>
        <v>0</v>
      </c>
      <c r="C231" s="159"/>
      <c r="D231" s="91">
        <f>'Menu Costing'!E95</f>
        <v>0</v>
      </c>
      <c r="E231" s="130">
        <f t="shared" si="11"/>
        <v>0</v>
      </c>
      <c r="F231" s="159"/>
      <c r="G231" s="131">
        <f t="shared" si="10"/>
        <v>0</v>
      </c>
      <c r="H231" s="567"/>
      <c r="I231" s="567"/>
      <c r="J231" s="569"/>
      <c r="K231" s="569"/>
      <c r="L231" s="569"/>
      <c r="M231" s="569"/>
      <c r="N231" s="569"/>
      <c r="O231" s="569"/>
    </row>
    <row r="232" spans="1:26" x14ac:dyDescent="0.25">
      <c r="A232" s="545" t="s">
        <v>3</v>
      </c>
      <c r="B232" s="84">
        <f>'Menu Costing'!F82</f>
        <v>0</v>
      </c>
      <c r="C232" s="157"/>
      <c r="D232" s="86" t="b">
        <f>'Menu Costing'!I82</f>
        <v>0</v>
      </c>
      <c r="E232" s="92">
        <f t="shared" si="11"/>
        <v>0</v>
      </c>
      <c r="F232" s="157"/>
      <c r="G232" s="28">
        <f t="shared" si="10"/>
        <v>0</v>
      </c>
      <c r="H232" s="567"/>
      <c r="I232" s="567"/>
      <c r="J232" s="569"/>
      <c r="K232" s="569"/>
      <c r="L232" s="569"/>
      <c r="M232" s="569"/>
      <c r="N232" s="569"/>
      <c r="O232" s="569"/>
    </row>
    <row r="233" spans="1:26" x14ac:dyDescent="0.25">
      <c r="A233" s="546"/>
      <c r="B233" s="87">
        <f>'Menu Costing'!F83</f>
        <v>0</v>
      </c>
      <c r="C233" s="158"/>
      <c r="D233" s="89" t="b">
        <f>'Menu Costing'!I83</f>
        <v>0</v>
      </c>
      <c r="E233" s="9">
        <f t="shared" si="11"/>
        <v>0</v>
      </c>
      <c r="F233" s="158"/>
      <c r="G233" s="26">
        <f t="shared" si="10"/>
        <v>0</v>
      </c>
      <c r="H233" s="567"/>
      <c r="I233" s="567"/>
      <c r="J233" s="569"/>
      <c r="K233" s="569"/>
      <c r="L233" s="569"/>
      <c r="M233" s="569"/>
      <c r="N233" s="569"/>
      <c r="O233" s="569"/>
    </row>
    <row r="234" spans="1:26" x14ac:dyDescent="0.25">
      <c r="A234" s="546"/>
      <c r="B234" s="87">
        <f>'Menu Costing'!F84</f>
        <v>0</v>
      </c>
      <c r="C234" s="158"/>
      <c r="D234" s="89" t="b">
        <f>'Menu Costing'!I84</f>
        <v>0</v>
      </c>
      <c r="E234" s="9">
        <f t="shared" si="11"/>
        <v>0</v>
      </c>
      <c r="F234" s="158"/>
      <c r="G234" s="26">
        <f t="shared" si="10"/>
        <v>0</v>
      </c>
      <c r="H234" s="567"/>
      <c r="I234" s="567"/>
      <c r="J234" s="569"/>
      <c r="K234" s="569"/>
      <c r="L234" s="569"/>
      <c r="M234" s="569"/>
      <c r="N234" s="569"/>
      <c r="O234" s="569"/>
    </row>
    <row r="235" spans="1:26" x14ac:dyDescent="0.25">
      <c r="A235" s="546"/>
      <c r="B235" s="87">
        <f>'Menu Costing'!F85</f>
        <v>0</v>
      </c>
      <c r="C235" s="158"/>
      <c r="D235" s="89" t="b">
        <f>'Menu Costing'!I85</f>
        <v>0</v>
      </c>
      <c r="E235" s="9">
        <f t="shared" si="11"/>
        <v>0</v>
      </c>
      <c r="F235" s="158"/>
      <c r="G235" s="26">
        <f t="shared" si="10"/>
        <v>0</v>
      </c>
      <c r="H235" s="567"/>
      <c r="I235" s="567"/>
      <c r="J235" s="569"/>
      <c r="K235" s="569"/>
      <c r="L235" s="569"/>
      <c r="M235" s="569"/>
      <c r="N235" s="569"/>
      <c r="O235" s="569"/>
    </row>
    <row r="236" spans="1:26" x14ac:dyDescent="0.25">
      <c r="A236" s="546"/>
      <c r="B236" s="87">
        <f>'Menu Costing'!F86</f>
        <v>0</v>
      </c>
      <c r="C236" s="158"/>
      <c r="D236" s="89">
        <f>'Menu Costing'!I86</f>
        <v>0</v>
      </c>
      <c r="E236" s="9">
        <f t="shared" si="11"/>
        <v>0</v>
      </c>
      <c r="F236" s="158"/>
      <c r="G236" s="26">
        <f t="shared" si="10"/>
        <v>0</v>
      </c>
      <c r="H236" s="567"/>
      <c r="I236" s="567"/>
      <c r="J236" s="569"/>
      <c r="K236" s="569"/>
      <c r="L236" s="569"/>
      <c r="M236" s="569"/>
      <c r="N236" s="569"/>
      <c r="O236" s="569"/>
    </row>
    <row r="237" spans="1:26" s="108" customFormat="1" x14ac:dyDescent="0.25">
      <c r="A237" s="546"/>
      <c r="B237" s="87">
        <f>'Menu Costing'!F87</f>
        <v>0</v>
      </c>
      <c r="C237" s="158"/>
      <c r="D237" s="89">
        <f>'Menu Costing'!I87</f>
        <v>0</v>
      </c>
      <c r="E237" s="9">
        <f t="shared" si="11"/>
        <v>0</v>
      </c>
      <c r="F237" s="158"/>
      <c r="G237" s="26">
        <f t="shared" si="10"/>
        <v>0</v>
      </c>
      <c r="H237" s="567"/>
      <c r="I237" s="567"/>
      <c r="J237" s="569"/>
      <c r="K237" s="569"/>
      <c r="L237" s="569"/>
      <c r="M237" s="569"/>
      <c r="N237" s="569"/>
      <c r="O237" s="569"/>
      <c r="Q237" s="223"/>
      <c r="R237" s="223"/>
      <c r="S237" s="223"/>
      <c r="T237" s="223"/>
      <c r="U237" s="223"/>
      <c r="V237" s="223"/>
      <c r="W237" s="223"/>
      <c r="X237" s="223"/>
      <c r="Y237" s="223"/>
      <c r="Z237" s="223"/>
    </row>
    <row r="238" spans="1:26" s="108" customFormat="1" x14ac:dyDescent="0.25">
      <c r="A238" s="546"/>
      <c r="B238" s="87">
        <f>'Menu Costing'!F88</f>
        <v>0</v>
      </c>
      <c r="C238" s="158"/>
      <c r="D238" s="89">
        <f>'Menu Costing'!I88</f>
        <v>0</v>
      </c>
      <c r="E238" s="9">
        <f t="shared" si="11"/>
        <v>0</v>
      </c>
      <c r="F238" s="158"/>
      <c r="G238" s="26">
        <f t="shared" si="10"/>
        <v>0</v>
      </c>
      <c r="H238" s="567"/>
      <c r="I238" s="567"/>
      <c r="J238" s="569"/>
      <c r="K238" s="569"/>
      <c r="L238" s="569"/>
      <c r="M238" s="569"/>
      <c r="N238" s="569"/>
      <c r="O238" s="569"/>
      <c r="Q238" s="223"/>
      <c r="R238" s="223"/>
      <c r="S238" s="223"/>
      <c r="T238" s="223"/>
      <c r="U238" s="223"/>
      <c r="V238" s="223"/>
      <c r="W238" s="223"/>
      <c r="X238" s="223"/>
      <c r="Y238" s="223"/>
      <c r="Z238" s="223"/>
    </row>
    <row r="239" spans="1:26" s="108" customFormat="1" x14ac:dyDescent="0.25">
      <c r="A239" s="546"/>
      <c r="B239" s="87">
        <f>'Menu Costing'!F89</f>
        <v>0</v>
      </c>
      <c r="C239" s="158"/>
      <c r="D239" s="89">
        <f>'Menu Costing'!I89</f>
        <v>0</v>
      </c>
      <c r="E239" s="9">
        <f t="shared" si="11"/>
        <v>0</v>
      </c>
      <c r="F239" s="158"/>
      <c r="G239" s="26">
        <f t="shared" si="10"/>
        <v>0</v>
      </c>
      <c r="H239" s="567"/>
      <c r="I239" s="567"/>
      <c r="J239" s="569"/>
      <c r="K239" s="569"/>
      <c r="L239" s="569"/>
      <c r="M239" s="569"/>
      <c r="N239" s="569"/>
      <c r="O239" s="569"/>
      <c r="Q239" s="223"/>
      <c r="R239" s="223"/>
      <c r="S239" s="223"/>
      <c r="T239" s="223"/>
      <c r="U239" s="223"/>
      <c r="V239" s="223"/>
      <c r="W239" s="223"/>
      <c r="X239" s="223"/>
      <c r="Y239" s="223"/>
      <c r="Z239" s="223"/>
    </row>
    <row r="240" spans="1:26" s="108" customFormat="1" x14ac:dyDescent="0.25">
      <c r="A240" s="546"/>
      <c r="B240" s="87">
        <f>'Menu Costing'!F90</f>
        <v>0</v>
      </c>
      <c r="C240" s="158"/>
      <c r="D240" s="89">
        <f>'Menu Costing'!I90</f>
        <v>0</v>
      </c>
      <c r="E240" s="9">
        <f t="shared" si="11"/>
        <v>0</v>
      </c>
      <c r="F240" s="158"/>
      <c r="G240" s="26">
        <f t="shared" si="10"/>
        <v>0</v>
      </c>
      <c r="H240" s="567"/>
      <c r="I240" s="567"/>
      <c r="J240" s="569"/>
      <c r="K240" s="569"/>
      <c r="L240" s="569"/>
      <c r="M240" s="569"/>
      <c r="N240" s="569"/>
      <c r="O240" s="569"/>
      <c r="Q240" s="223"/>
      <c r="R240" s="223"/>
      <c r="S240" s="223"/>
      <c r="T240" s="223"/>
      <c r="U240" s="223"/>
      <c r="V240" s="223"/>
      <c r="W240" s="223"/>
      <c r="X240" s="223"/>
      <c r="Y240" s="223"/>
      <c r="Z240" s="223"/>
    </row>
    <row r="241" spans="1:26" x14ac:dyDescent="0.25">
      <c r="A241" s="546"/>
      <c r="B241" s="87">
        <f>'Menu Costing'!F91</f>
        <v>0</v>
      </c>
      <c r="C241" s="158"/>
      <c r="D241" s="89">
        <f>'Menu Costing'!I91</f>
        <v>0</v>
      </c>
      <c r="E241" s="9">
        <f t="shared" si="11"/>
        <v>0</v>
      </c>
      <c r="F241" s="158"/>
      <c r="G241" s="26">
        <f t="shared" si="10"/>
        <v>0</v>
      </c>
      <c r="H241" s="567"/>
      <c r="I241" s="567"/>
      <c r="J241" s="569"/>
      <c r="K241" s="569"/>
      <c r="L241" s="569"/>
      <c r="M241" s="569"/>
      <c r="N241" s="569"/>
      <c r="O241" s="569"/>
    </row>
    <row r="242" spans="1:26" x14ac:dyDescent="0.25">
      <c r="A242" s="546"/>
      <c r="B242" s="87">
        <f>'Menu Costing'!F92</f>
        <v>0</v>
      </c>
      <c r="C242" s="158"/>
      <c r="D242" s="89">
        <f>'Menu Costing'!I92</f>
        <v>0</v>
      </c>
      <c r="E242" s="9">
        <f t="shared" si="11"/>
        <v>0</v>
      </c>
      <c r="F242" s="158"/>
      <c r="G242" s="26">
        <f t="shared" si="10"/>
        <v>0</v>
      </c>
      <c r="H242" s="567"/>
      <c r="I242" s="567"/>
      <c r="J242" s="569"/>
      <c r="K242" s="569"/>
      <c r="L242" s="569"/>
      <c r="M242" s="569"/>
      <c r="N242" s="569"/>
      <c r="O242" s="569"/>
    </row>
    <row r="243" spans="1:26" x14ac:dyDescent="0.25">
      <c r="A243" s="546"/>
      <c r="B243" s="87">
        <f>'Menu Costing'!F93</f>
        <v>0</v>
      </c>
      <c r="C243" s="158"/>
      <c r="D243" s="89">
        <f>'Menu Costing'!I93</f>
        <v>0</v>
      </c>
      <c r="E243" s="9">
        <f t="shared" si="11"/>
        <v>0</v>
      </c>
      <c r="F243" s="158"/>
      <c r="G243" s="26">
        <f t="shared" si="10"/>
        <v>0</v>
      </c>
      <c r="H243" s="567"/>
      <c r="I243" s="567"/>
      <c r="J243" s="569"/>
      <c r="K243" s="569"/>
      <c r="L243" s="569"/>
      <c r="M243" s="569"/>
      <c r="N243" s="569"/>
      <c r="O243" s="569"/>
    </row>
    <row r="244" spans="1:26" x14ac:dyDescent="0.25">
      <c r="A244" s="546"/>
      <c r="B244" s="87">
        <f>'Menu Costing'!F94</f>
        <v>0</v>
      </c>
      <c r="C244" s="158"/>
      <c r="D244" s="89">
        <f>'Menu Costing'!I94</f>
        <v>0</v>
      </c>
      <c r="E244" s="9">
        <f t="shared" si="11"/>
        <v>0</v>
      </c>
      <c r="F244" s="158"/>
      <c r="G244" s="26">
        <f t="shared" si="10"/>
        <v>0</v>
      </c>
      <c r="H244" s="567"/>
      <c r="I244" s="567"/>
      <c r="J244" s="569"/>
      <c r="K244" s="569"/>
      <c r="L244" s="569"/>
      <c r="M244" s="569"/>
      <c r="N244" s="569"/>
      <c r="O244" s="569"/>
    </row>
    <row r="245" spans="1:26" ht="15.75" thickBot="1" x14ac:dyDescent="0.3">
      <c r="A245" s="547"/>
      <c r="B245" s="133">
        <f>'Menu Costing'!F95</f>
        <v>0</v>
      </c>
      <c r="C245" s="159"/>
      <c r="D245" s="91">
        <f>'Menu Costing'!I95</f>
        <v>0</v>
      </c>
      <c r="E245" s="130">
        <f t="shared" si="11"/>
        <v>0</v>
      </c>
      <c r="F245" s="159"/>
      <c r="G245" s="131">
        <f t="shared" si="10"/>
        <v>0</v>
      </c>
      <c r="H245" s="567"/>
      <c r="I245" s="567"/>
      <c r="J245" s="569"/>
      <c r="K245" s="569"/>
      <c r="L245" s="569"/>
      <c r="M245" s="569"/>
      <c r="N245" s="569"/>
      <c r="O245" s="569"/>
    </row>
    <row r="246" spans="1:26" x14ac:dyDescent="0.25">
      <c r="A246" s="558" t="s">
        <v>6</v>
      </c>
      <c r="B246" s="84">
        <f>'Menu Costing'!J82</f>
        <v>0</v>
      </c>
      <c r="C246" s="157"/>
      <c r="D246" s="86" t="b">
        <f>'Menu Costing'!M82</f>
        <v>0</v>
      </c>
      <c r="E246" s="92">
        <f t="shared" si="11"/>
        <v>0</v>
      </c>
      <c r="F246" s="157"/>
      <c r="G246" s="28">
        <f t="shared" si="10"/>
        <v>0</v>
      </c>
      <c r="H246" s="567"/>
      <c r="I246" s="567"/>
      <c r="J246" s="569"/>
      <c r="K246" s="569"/>
      <c r="L246" s="569"/>
      <c r="M246" s="569"/>
      <c r="N246" s="569"/>
      <c r="O246" s="569"/>
    </row>
    <row r="247" spans="1:26" x14ac:dyDescent="0.25">
      <c r="A247" s="559"/>
      <c r="B247" s="87">
        <f>'Menu Costing'!J83</f>
        <v>0</v>
      </c>
      <c r="C247" s="158"/>
      <c r="D247" s="89" t="b">
        <f>'Menu Costing'!M83</f>
        <v>0</v>
      </c>
      <c r="E247" s="9">
        <f t="shared" si="11"/>
        <v>0</v>
      </c>
      <c r="F247" s="158"/>
      <c r="G247" s="26">
        <f t="shared" si="10"/>
        <v>0</v>
      </c>
      <c r="H247" s="567"/>
      <c r="I247" s="567"/>
      <c r="J247" s="569"/>
      <c r="K247" s="569"/>
      <c r="L247" s="569"/>
      <c r="M247" s="569"/>
      <c r="N247" s="569"/>
      <c r="O247" s="569"/>
    </row>
    <row r="248" spans="1:26" x14ac:dyDescent="0.25">
      <c r="A248" s="559"/>
      <c r="B248" s="87">
        <f>'Menu Costing'!J84</f>
        <v>0</v>
      </c>
      <c r="C248" s="158"/>
      <c r="D248" s="89" t="b">
        <f>'Menu Costing'!M84</f>
        <v>0</v>
      </c>
      <c r="E248" s="9">
        <f t="shared" si="11"/>
        <v>0</v>
      </c>
      <c r="F248" s="158"/>
      <c r="G248" s="26">
        <f t="shared" si="10"/>
        <v>0</v>
      </c>
      <c r="H248" s="567"/>
      <c r="I248" s="567"/>
      <c r="J248" s="569"/>
      <c r="K248" s="569"/>
      <c r="L248" s="569"/>
      <c r="M248" s="569"/>
      <c r="N248" s="569"/>
      <c r="O248" s="569"/>
    </row>
    <row r="249" spans="1:26" x14ac:dyDescent="0.25">
      <c r="A249" s="559"/>
      <c r="B249" s="87">
        <f>'Menu Costing'!J85</f>
        <v>0</v>
      </c>
      <c r="C249" s="158"/>
      <c r="D249" s="89" t="b">
        <f>'Menu Costing'!M85</f>
        <v>0</v>
      </c>
      <c r="E249" s="9">
        <f t="shared" si="11"/>
        <v>0</v>
      </c>
      <c r="F249" s="158"/>
      <c r="G249" s="26">
        <f t="shared" si="10"/>
        <v>0</v>
      </c>
      <c r="H249" s="567"/>
      <c r="I249" s="567"/>
      <c r="J249" s="569"/>
      <c r="K249" s="569"/>
      <c r="L249" s="569"/>
      <c r="M249" s="569"/>
      <c r="N249" s="569"/>
      <c r="O249" s="569"/>
    </row>
    <row r="250" spans="1:26" x14ac:dyDescent="0.25">
      <c r="A250" s="559"/>
      <c r="B250" s="87">
        <f>'Menu Costing'!J86</f>
        <v>0</v>
      </c>
      <c r="C250" s="158"/>
      <c r="D250" s="89">
        <f>'Menu Costing'!M86</f>
        <v>0</v>
      </c>
      <c r="E250" s="9">
        <f t="shared" si="11"/>
        <v>0</v>
      </c>
      <c r="F250" s="158"/>
      <c r="G250" s="26">
        <f t="shared" si="10"/>
        <v>0</v>
      </c>
      <c r="H250" s="567"/>
      <c r="I250" s="567"/>
      <c r="J250" s="569"/>
      <c r="K250" s="569"/>
      <c r="L250" s="569"/>
      <c r="M250" s="569"/>
      <c r="N250" s="569"/>
      <c r="O250" s="569"/>
    </row>
    <row r="251" spans="1:26" x14ac:dyDescent="0.25">
      <c r="A251" s="559"/>
      <c r="B251" s="87">
        <f>'Menu Costing'!J87</f>
        <v>0</v>
      </c>
      <c r="C251" s="158"/>
      <c r="D251" s="89">
        <f>'Menu Costing'!M87</f>
        <v>0</v>
      </c>
      <c r="E251" s="9">
        <f t="shared" si="11"/>
        <v>0</v>
      </c>
      <c r="F251" s="158"/>
      <c r="G251" s="26">
        <f t="shared" si="10"/>
        <v>0</v>
      </c>
      <c r="H251" s="567"/>
      <c r="I251" s="567"/>
      <c r="J251" s="569"/>
      <c r="K251" s="569"/>
      <c r="L251" s="569"/>
      <c r="M251" s="569"/>
      <c r="N251" s="569"/>
      <c r="O251" s="569"/>
    </row>
    <row r="252" spans="1:26" s="108" customFormat="1" x14ac:dyDescent="0.25">
      <c r="A252" s="559"/>
      <c r="B252" s="87">
        <f>'Menu Costing'!J88</f>
        <v>0</v>
      </c>
      <c r="C252" s="158"/>
      <c r="D252" s="89">
        <f>'Menu Costing'!M88</f>
        <v>0</v>
      </c>
      <c r="E252" s="9">
        <f t="shared" si="11"/>
        <v>0</v>
      </c>
      <c r="F252" s="158"/>
      <c r="G252" s="26">
        <f t="shared" si="10"/>
        <v>0</v>
      </c>
      <c r="H252" s="567"/>
      <c r="I252" s="567"/>
      <c r="J252" s="569"/>
      <c r="K252" s="569"/>
      <c r="L252" s="569"/>
      <c r="M252" s="569"/>
      <c r="N252" s="569"/>
      <c r="O252" s="569"/>
      <c r="Q252" s="223"/>
      <c r="R252" s="223"/>
      <c r="S252" s="223"/>
      <c r="T252" s="223"/>
      <c r="U252" s="223"/>
      <c r="V252" s="223"/>
      <c r="W252" s="223"/>
      <c r="X252" s="223"/>
      <c r="Y252" s="223"/>
      <c r="Z252" s="223"/>
    </row>
    <row r="253" spans="1:26" s="108" customFormat="1" x14ac:dyDescent="0.25">
      <c r="A253" s="559"/>
      <c r="B253" s="87">
        <f>'Menu Costing'!J89</f>
        <v>0</v>
      </c>
      <c r="C253" s="158"/>
      <c r="D253" s="89">
        <f>'Menu Costing'!M89</f>
        <v>0</v>
      </c>
      <c r="E253" s="9">
        <f t="shared" si="11"/>
        <v>0</v>
      </c>
      <c r="F253" s="158"/>
      <c r="G253" s="26">
        <f t="shared" si="10"/>
        <v>0</v>
      </c>
      <c r="H253" s="567"/>
      <c r="I253" s="567"/>
      <c r="J253" s="569"/>
      <c r="K253" s="569"/>
      <c r="L253" s="569"/>
      <c r="M253" s="569"/>
      <c r="N253" s="569"/>
      <c r="O253" s="569"/>
      <c r="Q253" s="223"/>
      <c r="R253" s="223"/>
      <c r="S253" s="223"/>
      <c r="T253" s="223"/>
      <c r="U253" s="223"/>
      <c r="V253" s="223"/>
      <c r="W253" s="223"/>
      <c r="X253" s="223"/>
      <c r="Y253" s="223"/>
      <c r="Z253" s="223"/>
    </row>
    <row r="254" spans="1:26" s="108" customFormat="1" x14ac:dyDescent="0.25">
      <c r="A254" s="559"/>
      <c r="B254" s="87">
        <f>'Menu Costing'!J90</f>
        <v>0</v>
      </c>
      <c r="C254" s="158"/>
      <c r="D254" s="89">
        <f>'Menu Costing'!M90</f>
        <v>0</v>
      </c>
      <c r="E254" s="9">
        <f t="shared" si="11"/>
        <v>0</v>
      </c>
      <c r="F254" s="158"/>
      <c r="G254" s="26">
        <f t="shared" si="10"/>
        <v>0</v>
      </c>
      <c r="H254" s="567"/>
      <c r="I254" s="567"/>
      <c r="J254" s="569"/>
      <c r="K254" s="569"/>
      <c r="L254" s="569"/>
      <c r="M254" s="569"/>
      <c r="N254" s="569"/>
      <c r="O254" s="569"/>
      <c r="Q254" s="223"/>
      <c r="R254" s="223"/>
      <c r="S254" s="223"/>
      <c r="T254" s="223"/>
      <c r="U254" s="223"/>
      <c r="V254" s="223"/>
      <c r="W254" s="223"/>
      <c r="X254" s="223"/>
      <c r="Y254" s="223"/>
      <c r="Z254" s="223"/>
    </row>
    <row r="255" spans="1:26" s="108" customFormat="1" x14ac:dyDescent="0.25">
      <c r="A255" s="559"/>
      <c r="B255" s="87">
        <f>'Menu Costing'!J91</f>
        <v>0</v>
      </c>
      <c r="C255" s="158"/>
      <c r="D255" s="89">
        <f>'Menu Costing'!M91</f>
        <v>0</v>
      </c>
      <c r="E255" s="9">
        <f t="shared" si="11"/>
        <v>0</v>
      </c>
      <c r="F255" s="158"/>
      <c r="G255" s="26">
        <f t="shared" si="10"/>
        <v>0</v>
      </c>
      <c r="H255" s="567"/>
      <c r="I255" s="567"/>
      <c r="J255" s="569"/>
      <c r="K255" s="569"/>
      <c r="L255" s="569"/>
      <c r="M255" s="569"/>
      <c r="N255" s="569"/>
      <c r="O255" s="569"/>
      <c r="Q255" s="223"/>
      <c r="R255" s="223"/>
      <c r="S255" s="223"/>
      <c r="T255" s="223"/>
      <c r="U255" s="223"/>
      <c r="V255" s="223"/>
      <c r="W255" s="223"/>
      <c r="X255" s="223"/>
      <c r="Y255" s="223"/>
      <c r="Z255" s="223"/>
    </row>
    <row r="256" spans="1:26" x14ac:dyDescent="0.25">
      <c r="A256" s="559"/>
      <c r="B256" s="87">
        <f>'Menu Costing'!J92</f>
        <v>0</v>
      </c>
      <c r="C256" s="158"/>
      <c r="D256" s="89">
        <f>'Menu Costing'!M92</f>
        <v>0</v>
      </c>
      <c r="E256" s="9">
        <f t="shared" si="11"/>
        <v>0</v>
      </c>
      <c r="F256" s="158"/>
      <c r="G256" s="26">
        <f t="shared" si="10"/>
        <v>0</v>
      </c>
      <c r="H256" s="567"/>
      <c r="I256" s="567"/>
      <c r="J256" s="569"/>
      <c r="K256" s="569"/>
      <c r="L256" s="569"/>
      <c r="M256" s="569"/>
      <c r="N256" s="569"/>
      <c r="O256" s="569"/>
    </row>
    <row r="257" spans="1:26" x14ac:dyDescent="0.25">
      <c r="A257" s="559"/>
      <c r="B257" s="87">
        <f>'Menu Costing'!J93</f>
        <v>0</v>
      </c>
      <c r="C257" s="158"/>
      <c r="D257" s="89">
        <f>'Menu Costing'!M93</f>
        <v>0</v>
      </c>
      <c r="E257" s="9">
        <f t="shared" si="11"/>
        <v>0</v>
      </c>
      <c r="F257" s="158"/>
      <c r="G257" s="26">
        <f t="shared" ref="G257:G259" si="12">IF(E257&gt;=0.01,C257*F257,0)</f>
        <v>0</v>
      </c>
      <c r="H257" s="567"/>
      <c r="I257" s="567"/>
      <c r="J257" s="569"/>
      <c r="K257" s="569"/>
      <c r="L257" s="569"/>
      <c r="M257" s="569"/>
      <c r="N257" s="569"/>
      <c r="O257" s="569"/>
    </row>
    <row r="258" spans="1:26" x14ac:dyDescent="0.25">
      <c r="A258" s="559"/>
      <c r="B258" s="87">
        <f>'Menu Costing'!J94</f>
        <v>0</v>
      </c>
      <c r="C258" s="158"/>
      <c r="D258" s="89">
        <f>'Menu Costing'!M94</f>
        <v>0</v>
      </c>
      <c r="E258" s="9">
        <f t="shared" si="11"/>
        <v>0</v>
      </c>
      <c r="F258" s="158"/>
      <c r="G258" s="26">
        <f t="shared" si="12"/>
        <v>0</v>
      </c>
      <c r="H258" s="567"/>
      <c r="I258" s="567"/>
      <c r="J258" s="569"/>
      <c r="K258" s="569"/>
      <c r="L258" s="569"/>
      <c r="M258" s="569"/>
      <c r="N258" s="569"/>
      <c r="O258" s="569"/>
    </row>
    <row r="259" spans="1:26" ht="15.75" thickBot="1" x14ac:dyDescent="0.3">
      <c r="A259" s="560"/>
      <c r="B259" s="133">
        <f>'Menu Costing'!J95</f>
        <v>0</v>
      </c>
      <c r="C259" s="159"/>
      <c r="D259" s="91">
        <f>'Menu Costing'!M95</f>
        <v>0</v>
      </c>
      <c r="E259" s="130">
        <f t="shared" si="11"/>
        <v>0</v>
      </c>
      <c r="F259" s="159"/>
      <c r="G259" s="131">
        <f t="shared" si="12"/>
        <v>0</v>
      </c>
      <c r="H259" s="567"/>
      <c r="I259" s="567"/>
      <c r="J259" s="569"/>
      <c r="K259" s="569"/>
      <c r="L259" s="569"/>
      <c r="M259" s="569"/>
      <c r="N259" s="569"/>
      <c r="O259" s="569"/>
    </row>
    <row r="260" spans="1:26" x14ac:dyDescent="0.25">
      <c r="A260" s="556" t="s">
        <v>7</v>
      </c>
      <c r="B260" s="111">
        <f>'Menu Costing'!N82</f>
        <v>0</v>
      </c>
      <c r="C260" s="166"/>
      <c r="D260" s="112" t="b">
        <f>'Menu Costing'!Q82</f>
        <v>0</v>
      </c>
      <c r="E260" s="31">
        <f t="shared" si="11"/>
        <v>0</v>
      </c>
      <c r="F260" s="166"/>
      <c r="G260" s="27">
        <f t="shared" ref="G260:G323" si="13">IF(E260&gt;=0.01,C260*F260,0)</f>
        <v>0</v>
      </c>
      <c r="H260" s="567"/>
      <c r="I260" s="567"/>
      <c r="J260" s="569"/>
      <c r="K260" s="569"/>
      <c r="L260" s="569"/>
      <c r="M260" s="569"/>
      <c r="N260" s="569"/>
      <c r="O260" s="569"/>
    </row>
    <row r="261" spans="1:26" x14ac:dyDescent="0.25">
      <c r="A261" s="546"/>
      <c r="B261" s="87">
        <f>'Menu Costing'!N83</f>
        <v>0</v>
      </c>
      <c r="C261" s="158"/>
      <c r="D261" s="89" t="b">
        <f>'Menu Costing'!Q83</f>
        <v>0</v>
      </c>
      <c r="E261" s="9">
        <f t="shared" si="11"/>
        <v>0</v>
      </c>
      <c r="F261" s="158"/>
      <c r="G261" s="26">
        <f t="shared" si="13"/>
        <v>0</v>
      </c>
      <c r="H261" s="567"/>
      <c r="I261" s="567"/>
      <c r="J261" s="569"/>
      <c r="K261" s="569"/>
      <c r="L261" s="569"/>
      <c r="M261" s="569"/>
      <c r="N261" s="569"/>
      <c r="O261" s="569"/>
    </row>
    <row r="262" spans="1:26" x14ac:dyDescent="0.25">
      <c r="A262" s="546"/>
      <c r="B262" s="87">
        <f>'Menu Costing'!N84</f>
        <v>0</v>
      </c>
      <c r="C262" s="158"/>
      <c r="D262" s="89" t="b">
        <f>'Menu Costing'!Q84</f>
        <v>0</v>
      </c>
      <c r="E262" s="9">
        <f t="shared" si="11"/>
        <v>0</v>
      </c>
      <c r="F262" s="158"/>
      <c r="G262" s="26">
        <f t="shared" si="13"/>
        <v>0</v>
      </c>
      <c r="H262" s="567"/>
      <c r="I262" s="567"/>
      <c r="J262" s="569"/>
      <c r="K262" s="569"/>
      <c r="L262" s="569"/>
      <c r="M262" s="569"/>
      <c r="N262" s="569"/>
      <c r="O262" s="569"/>
    </row>
    <row r="263" spans="1:26" x14ac:dyDescent="0.25">
      <c r="A263" s="546"/>
      <c r="B263" s="87">
        <f>'Menu Costing'!N85</f>
        <v>0</v>
      </c>
      <c r="C263" s="158"/>
      <c r="D263" s="89" t="b">
        <f>'Menu Costing'!Q85</f>
        <v>0</v>
      </c>
      <c r="E263" s="9">
        <f t="shared" si="11"/>
        <v>0</v>
      </c>
      <c r="F263" s="158"/>
      <c r="G263" s="26">
        <f t="shared" si="13"/>
        <v>0</v>
      </c>
      <c r="H263" s="567"/>
      <c r="I263" s="567"/>
      <c r="J263" s="569"/>
      <c r="K263" s="569"/>
      <c r="L263" s="569"/>
      <c r="M263" s="569"/>
      <c r="N263" s="569"/>
      <c r="O263" s="569"/>
    </row>
    <row r="264" spans="1:26" x14ac:dyDescent="0.25">
      <c r="A264" s="546"/>
      <c r="B264" s="87">
        <f>'Menu Costing'!N86</f>
        <v>0</v>
      </c>
      <c r="C264" s="158"/>
      <c r="D264" s="89">
        <f>'Menu Costing'!Q86</f>
        <v>0</v>
      </c>
      <c r="E264" s="9">
        <f t="shared" si="11"/>
        <v>0</v>
      </c>
      <c r="F264" s="158"/>
      <c r="G264" s="26">
        <f t="shared" si="13"/>
        <v>0</v>
      </c>
      <c r="H264" s="567"/>
      <c r="I264" s="567"/>
      <c r="J264" s="569"/>
      <c r="K264" s="569"/>
      <c r="L264" s="569"/>
      <c r="M264" s="569"/>
      <c r="N264" s="569"/>
      <c r="O264" s="569"/>
    </row>
    <row r="265" spans="1:26" s="108" customFormat="1" x14ac:dyDescent="0.25">
      <c r="A265" s="546"/>
      <c r="B265" s="87">
        <f>'Menu Costing'!N87</f>
        <v>0</v>
      </c>
      <c r="C265" s="158"/>
      <c r="D265" s="89">
        <f>'Menu Costing'!Q87</f>
        <v>0</v>
      </c>
      <c r="E265" s="9">
        <f t="shared" si="11"/>
        <v>0</v>
      </c>
      <c r="F265" s="158"/>
      <c r="G265" s="26">
        <f t="shared" si="13"/>
        <v>0</v>
      </c>
      <c r="H265" s="567"/>
      <c r="I265" s="567"/>
      <c r="J265" s="569"/>
      <c r="K265" s="569"/>
      <c r="L265" s="569"/>
      <c r="M265" s="569"/>
      <c r="N265" s="569"/>
      <c r="O265" s="569"/>
      <c r="Q265" s="223"/>
      <c r="R265" s="223"/>
      <c r="S265" s="223"/>
      <c r="T265" s="223"/>
      <c r="U265" s="223"/>
      <c r="V265" s="223"/>
      <c r="W265" s="223"/>
      <c r="X265" s="223"/>
      <c r="Y265" s="223"/>
      <c r="Z265" s="223"/>
    </row>
    <row r="266" spans="1:26" s="108" customFormat="1" x14ac:dyDescent="0.25">
      <c r="A266" s="546"/>
      <c r="B266" s="87">
        <f>'Menu Costing'!N88</f>
        <v>0</v>
      </c>
      <c r="C266" s="158"/>
      <c r="D266" s="89">
        <f>'Menu Costing'!Q88</f>
        <v>0</v>
      </c>
      <c r="E266" s="9">
        <f t="shared" si="11"/>
        <v>0</v>
      </c>
      <c r="F266" s="158"/>
      <c r="G266" s="26">
        <f t="shared" si="13"/>
        <v>0</v>
      </c>
      <c r="H266" s="567"/>
      <c r="I266" s="567"/>
      <c r="J266" s="569"/>
      <c r="K266" s="569"/>
      <c r="L266" s="569"/>
      <c r="M266" s="569"/>
      <c r="N266" s="569"/>
      <c r="O266" s="569"/>
      <c r="Q266" s="223"/>
      <c r="R266" s="223"/>
      <c r="S266" s="223"/>
      <c r="T266" s="223"/>
      <c r="U266" s="223"/>
      <c r="V266" s="223"/>
      <c r="W266" s="223"/>
      <c r="X266" s="223"/>
      <c r="Y266" s="223"/>
      <c r="Z266" s="223"/>
    </row>
    <row r="267" spans="1:26" s="108" customFormat="1" x14ac:dyDescent="0.25">
      <c r="A267" s="546"/>
      <c r="B267" s="87">
        <f>'Menu Costing'!N89</f>
        <v>0</v>
      </c>
      <c r="C267" s="158"/>
      <c r="D267" s="89">
        <f>'Menu Costing'!Q89</f>
        <v>0</v>
      </c>
      <c r="E267" s="9">
        <f t="shared" si="11"/>
        <v>0</v>
      </c>
      <c r="F267" s="158"/>
      <c r="G267" s="26">
        <f t="shared" si="13"/>
        <v>0</v>
      </c>
      <c r="H267" s="567"/>
      <c r="I267" s="567"/>
      <c r="J267" s="569"/>
      <c r="K267" s="569"/>
      <c r="L267" s="569"/>
      <c r="M267" s="569"/>
      <c r="N267" s="569"/>
      <c r="O267" s="569"/>
      <c r="Q267" s="223"/>
      <c r="R267" s="223"/>
      <c r="S267" s="223"/>
      <c r="T267" s="223"/>
      <c r="U267" s="223"/>
      <c r="V267" s="223"/>
      <c r="W267" s="223"/>
      <c r="X267" s="223"/>
      <c r="Y267" s="223"/>
      <c r="Z267" s="223"/>
    </row>
    <row r="268" spans="1:26" s="108" customFormat="1" x14ac:dyDescent="0.25">
      <c r="A268" s="546"/>
      <c r="B268" s="87">
        <f>'Menu Costing'!N90</f>
        <v>0</v>
      </c>
      <c r="C268" s="158"/>
      <c r="D268" s="89">
        <f>'Menu Costing'!Q90</f>
        <v>0</v>
      </c>
      <c r="E268" s="9">
        <f t="shared" si="11"/>
        <v>0</v>
      </c>
      <c r="F268" s="158"/>
      <c r="G268" s="26">
        <f t="shared" si="13"/>
        <v>0</v>
      </c>
      <c r="H268" s="567"/>
      <c r="I268" s="567"/>
      <c r="J268" s="569"/>
      <c r="K268" s="569"/>
      <c r="L268" s="569"/>
      <c r="M268" s="569"/>
      <c r="N268" s="569"/>
      <c r="O268" s="569"/>
      <c r="Q268" s="223"/>
      <c r="R268" s="223"/>
      <c r="S268" s="223"/>
      <c r="T268" s="223"/>
      <c r="U268" s="223"/>
      <c r="V268" s="223"/>
      <c r="W268" s="223"/>
      <c r="X268" s="223"/>
      <c r="Y268" s="223"/>
      <c r="Z268" s="223"/>
    </row>
    <row r="269" spans="1:26" x14ac:dyDescent="0.25">
      <c r="A269" s="546"/>
      <c r="B269" s="87">
        <f>'Menu Costing'!N91</f>
        <v>0</v>
      </c>
      <c r="C269" s="158"/>
      <c r="D269" s="89">
        <f>'Menu Costing'!Q91</f>
        <v>0</v>
      </c>
      <c r="E269" s="9">
        <f t="shared" si="11"/>
        <v>0</v>
      </c>
      <c r="F269" s="158"/>
      <c r="G269" s="26">
        <f t="shared" si="13"/>
        <v>0</v>
      </c>
      <c r="H269" s="567"/>
      <c r="I269" s="567"/>
      <c r="J269" s="569"/>
      <c r="K269" s="569"/>
      <c r="L269" s="569"/>
      <c r="M269" s="569"/>
      <c r="N269" s="569"/>
      <c r="O269" s="569"/>
    </row>
    <row r="270" spans="1:26" x14ac:dyDescent="0.25">
      <c r="A270" s="546"/>
      <c r="B270" s="87">
        <f>'Menu Costing'!N92</f>
        <v>0</v>
      </c>
      <c r="C270" s="158"/>
      <c r="D270" s="89">
        <f>'Menu Costing'!Q92</f>
        <v>0</v>
      </c>
      <c r="E270" s="9">
        <f t="shared" si="11"/>
        <v>0</v>
      </c>
      <c r="F270" s="158"/>
      <c r="G270" s="26">
        <f t="shared" si="13"/>
        <v>0</v>
      </c>
      <c r="H270" s="567"/>
      <c r="I270" s="567"/>
      <c r="J270" s="569"/>
      <c r="K270" s="569"/>
      <c r="L270" s="569"/>
      <c r="M270" s="569"/>
      <c r="N270" s="569"/>
      <c r="O270" s="569"/>
    </row>
    <row r="271" spans="1:26" x14ac:dyDescent="0.25">
      <c r="A271" s="546"/>
      <c r="B271" s="87">
        <f>'Menu Costing'!N93</f>
        <v>0</v>
      </c>
      <c r="C271" s="158"/>
      <c r="D271" s="89">
        <f>'Menu Costing'!Q93</f>
        <v>0</v>
      </c>
      <c r="E271" s="9">
        <f t="shared" si="11"/>
        <v>0</v>
      </c>
      <c r="F271" s="158"/>
      <c r="G271" s="26">
        <f t="shared" si="13"/>
        <v>0</v>
      </c>
      <c r="H271" s="567"/>
      <c r="I271" s="567"/>
      <c r="J271" s="569"/>
      <c r="K271" s="569"/>
      <c r="L271" s="569"/>
      <c r="M271" s="569"/>
      <c r="N271" s="569"/>
      <c r="O271" s="569"/>
    </row>
    <row r="272" spans="1:26" x14ac:dyDescent="0.25">
      <c r="A272" s="546"/>
      <c r="B272" s="87">
        <f>'Menu Costing'!N94</f>
        <v>0</v>
      </c>
      <c r="C272" s="158"/>
      <c r="D272" s="89">
        <f>'Menu Costing'!Q94</f>
        <v>0</v>
      </c>
      <c r="E272" s="9">
        <f t="shared" si="11"/>
        <v>0</v>
      </c>
      <c r="F272" s="158"/>
      <c r="G272" s="26">
        <f t="shared" si="13"/>
        <v>0</v>
      </c>
      <c r="H272" s="567"/>
      <c r="I272" s="567"/>
      <c r="J272" s="569"/>
      <c r="K272" s="569"/>
      <c r="L272" s="569"/>
      <c r="M272" s="569"/>
      <c r="N272" s="569"/>
      <c r="O272" s="569"/>
    </row>
    <row r="273" spans="1:26" ht="15.75" thickBot="1" x14ac:dyDescent="0.3">
      <c r="A273" s="547"/>
      <c r="B273" s="133">
        <f>'Menu Costing'!N95</f>
        <v>0</v>
      </c>
      <c r="C273" s="159"/>
      <c r="D273" s="91">
        <f>'Menu Costing'!Q95</f>
        <v>0</v>
      </c>
      <c r="E273" s="130">
        <f t="shared" si="11"/>
        <v>0</v>
      </c>
      <c r="F273" s="159"/>
      <c r="G273" s="131">
        <f t="shared" si="13"/>
        <v>0</v>
      </c>
      <c r="H273" s="567"/>
      <c r="I273" s="567"/>
      <c r="J273" s="569"/>
      <c r="K273" s="569"/>
      <c r="L273" s="569"/>
      <c r="M273" s="569"/>
      <c r="N273" s="569"/>
      <c r="O273" s="569"/>
    </row>
    <row r="274" spans="1:26" x14ac:dyDescent="0.25">
      <c r="A274" s="545" t="s">
        <v>4</v>
      </c>
      <c r="B274" s="84">
        <f>'Menu Costing'!R82</f>
        <v>0</v>
      </c>
      <c r="C274" s="157"/>
      <c r="D274" s="86" t="b">
        <f>'Menu Costing'!U82</f>
        <v>0</v>
      </c>
      <c r="E274" s="92">
        <f t="shared" si="11"/>
        <v>0</v>
      </c>
      <c r="F274" s="157"/>
      <c r="G274" s="28">
        <f t="shared" si="13"/>
        <v>0</v>
      </c>
      <c r="H274" s="567"/>
      <c r="I274" s="567"/>
      <c r="J274" s="569"/>
      <c r="K274" s="569"/>
      <c r="L274" s="569"/>
      <c r="M274" s="569"/>
      <c r="N274" s="569"/>
      <c r="O274" s="569"/>
    </row>
    <row r="275" spans="1:26" x14ac:dyDescent="0.25">
      <c r="A275" s="546"/>
      <c r="B275" s="87">
        <f>'Menu Costing'!R83</f>
        <v>0</v>
      </c>
      <c r="C275" s="158"/>
      <c r="D275" s="89" t="b">
        <f>'Menu Costing'!U83</f>
        <v>0</v>
      </c>
      <c r="E275" s="9">
        <f t="shared" si="11"/>
        <v>0</v>
      </c>
      <c r="F275" s="158"/>
      <c r="G275" s="26">
        <f t="shared" si="13"/>
        <v>0</v>
      </c>
      <c r="H275" s="567"/>
      <c r="I275" s="567"/>
      <c r="J275" s="569"/>
      <c r="K275" s="569"/>
      <c r="L275" s="569"/>
      <c r="M275" s="569"/>
      <c r="N275" s="569"/>
      <c r="O275" s="569"/>
    </row>
    <row r="276" spans="1:26" x14ac:dyDescent="0.25">
      <c r="A276" s="546"/>
      <c r="B276" s="87">
        <f>'Menu Costing'!R84</f>
        <v>0</v>
      </c>
      <c r="C276" s="158"/>
      <c r="D276" s="89" t="b">
        <f>'Menu Costing'!U84</f>
        <v>0</v>
      </c>
      <c r="E276" s="9">
        <f t="shared" si="11"/>
        <v>0</v>
      </c>
      <c r="F276" s="158"/>
      <c r="G276" s="26">
        <f t="shared" si="13"/>
        <v>0</v>
      </c>
      <c r="H276" s="567"/>
      <c r="I276" s="567"/>
      <c r="J276" s="569"/>
      <c r="K276" s="569"/>
      <c r="L276" s="569"/>
      <c r="M276" s="569"/>
      <c r="N276" s="569"/>
      <c r="O276" s="569"/>
    </row>
    <row r="277" spans="1:26" x14ac:dyDescent="0.25">
      <c r="A277" s="546"/>
      <c r="B277" s="87">
        <f>'Menu Costing'!R85</f>
        <v>0</v>
      </c>
      <c r="C277" s="158"/>
      <c r="D277" s="89" t="b">
        <f>'Menu Costing'!U85</f>
        <v>0</v>
      </c>
      <c r="E277" s="9">
        <f t="shared" si="11"/>
        <v>0</v>
      </c>
      <c r="F277" s="158"/>
      <c r="G277" s="26">
        <f t="shared" si="13"/>
        <v>0</v>
      </c>
      <c r="H277" s="567"/>
      <c r="I277" s="567"/>
      <c r="J277" s="569"/>
      <c r="K277" s="569"/>
      <c r="L277" s="569"/>
      <c r="M277" s="569"/>
      <c r="N277" s="569"/>
      <c r="O277" s="569"/>
    </row>
    <row r="278" spans="1:26" x14ac:dyDescent="0.25">
      <c r="A278" s="546"/>
      <c r="B278" s="87">
        <f>'Menu Costing'!R86</f>
        <v>0</v>
      </c>
      <c r="C278" s="158"/>
      <c r="D278" s="89">
        <f>'Menu Costing'!U86</f>
        <v>0</v>
      </c>
      <c r="E278" s="9">
        <f t="shared" si="11"/>
        <v>0</v>
      </c>
      <c r="F278" s="158"/>
      <c r="G278" s="26">
        <f t="shared" si="13"/>
        <v>0</v>
      </c>
      <c r="H278" s="567"/>
      <c r="I278" s="567"/>
      <c r="J278" s="569"/>
      <c r="K278" s="569"/>
      <c r="L278" s="569"/>
      <c r="M278" s="569"/>
      <c r="N278" s="569"/>
      <c r="O278" s="569"/>
    </row>
    <row r="279" spans="1:26" s="108" customFormat="1" x14ac:dyDescent="0.25">
      <c r="A279" s="546"/>
      <c r="B279" s="87">
        <f>'Menu Costing'!R87</f>
        <v>0</v>
      </c>
      <c r="C279" s="158"/>
      <c r="D279" s="89">
        <f>'Menu Costing'!U87</f>
        <v>0</v>
      </c>
      <c r="E279" s="9">
        <f t="shared" si="11"/>
        <v>0</v>
      </c>
      <c r="F279" s="158"/>
      <c r="G279" s="26">
        <f t="shared" si="13"/>
        <v>0</v>
      </c>
      <c r="H279" s="567"/>
      <c r="I279" s="567"/>
      <c r="J279" s="569"/>
      <c r="K279" s="569"/>
      <c r="L279" s="569"/>
      <c r="M279" s="569"/>
      <c r="N279" s="569"/>
      <c r="O279" s="569"/>
      <c r="Q279" s="223"/>
      <c r="R279" s="223"/>
      <c r="S279" s="223"/>
      <c r="T279" s="223"/>
      <c r="U279" s="223"/>
      <c r="V279" s="223"/>
      <c r="W279" s="223"/>
      <c r="X279" s="223"/>
      <c r="Y279" s="223"/>
      <c r="Z279" s="223"/>
    </row>
    <row r="280" spans="1:26" s="108" customFormat="1" x14ac:dyDescent="0.25">
      <c r="A280" s="546"/>
      <c r="B280" s="87">
        <f>'Menu Costing'!R88</f>
        <v>0</v>
      </c>
      <c r="C280" s="158"/>
      <c r="D280" s="89">
        <f>'Menu Costing'!U88</f>
        <v>0</v>
      </c>
      <c r="E280" s="9">
        <f t="shared" si="11"/>
        <v>0</v>
      </c>
      <c r="F280" s="158"/>
      <c r="G280" s="26">
        <f t="shared" si="13"/>
        <v>0</v>
      </c>
      <c r="H280" s="567"/>
      <c r="I280" s="567"/>
      <c r="J280" s="569"/>
      <c r="K280" s="569"/>
      <c r="L280" s="569"/>
      <c r="M280" s="569"/>
      <c r="N280" s="569"/>
      <c r="O280" s="569"/>
      <c r="Q280" s="223"/>
      <c r="R280" s="223"/>
      <c r="S280" s="223"/>
      <c r="T280" s="223"/>
      <c r="U280" s="223"/>
      <c r="V280" s="223"/>
      <c r="W280" s="223"/>
      <c r="X280" s="223"/>
      <c r="Y280" s="223"/>
      <c r="Z280" s="223"/>
    </row>
    <row r="281" spans="1:26" s="108" customFormat="1" x14ac:dyDescent="0.25">
      <c r="A281" s="546"/>
      <c r="B281" s="87">
        <f>'Menu Costing'!R89</f>
        <v>0</v>
      </c>
      <c r="C281" s="158"/>
      <c r="D281" s="89">
        <f>'Menu Costing'!U89</f>
        <v>0</v>
      </c>
      <c r="E281" s="9">
        <f t="shared" si="11"/>
        <v>0</v>
      </c>
      <c r="F281" s="158"/>
      <c r="G281" s="26">
        <f t="shared" si="13"/>
        <v>0</v>
      </c>
      <c r="H281" s="567"/>
      <c r="I281" s="567"/>
      <c r="J281" s="569"/>
      <c r="K281" s="569"/>
      <c r="L281" s="569"/>
      <c r="M281" s="569"/>
      <c r="N281" s="569"/>
      <c r="O281" s="569"/>
      <c r="Q281" s="223"/>
      <c r="R281" s="223"/>
      <c r="S281" s="223"/>
      <c r="T281" s="223"/>
      <c r="U281" s="223"/>
      <c r="V281" s="223"/>
      <c r="W281" s="223"/>
      <c r="X281" s="223"/>
      <c r="Y281" s="223"/>
      <c r="Z281" s="223"/>
    </row>
    <row r="282" spans="1:26" s="108" customFormat="1" x14ac:dyDescent="0.25">
      <c r="A282" s="546"/>
      <c r="B282" s="87">
        <f>'Menu Costing'!R90</f>
        <v>0</v>
      </c>
      <c r="C282" s="158"/>
      <c r="D282" s="89">
        <f>'Menu Costing'!U90</f>
        <v>0</v>
      </c>
      <c r="E282" s="9">
        <f t="shared" si="11"/>
        <v>0</v>
      </c>
      <c r="F282" s="158"/>
      <c r="G282" s="26">
        <f t="shared" si="13"/>
        <v>0</v>
      </c>
      <c r="H282" s="567"/>
      <c r="I282" s="567"/>
      <c r="J282" s="569"/>
      <c r="K282" s="569"/>
      <c r="L282" s="569"/>
      <c r="M282" s="569"/>
      <c r="N282" s="569"/>
      <c r="O282" s="569"/>
      <c r="Q282" s="223"/>
      <c r="R282" s="223"/>
      <c r="S282" s="223"/>
      <c r="T282" s="223"/>
      <c r="U282" s="223"/>
      <c r="V282" s="223"/>
      <c r="W282" s="223"/>
      <c r="X282" s="223"/>
      <c r="Y282" s="223"/>
      <c r="Z282" s="223"/>
    </row>
    <row r="283" spans="1:26" x14ac:dyDescent="0.25">
      <c r="A283" s="546"/>
      <c r="B283" s="87">
        <f>'Menu Costing'!R91</f>
        <v>0</v>
      </c>
      <c r="C283" s="158"/>
      <c r="D283" s="89">
        <f>'Menu Costing'!U91</f>
        <v>0</v>
      </c>
      <c r="E283" s="9">
        <f t="shared" si="11"/>
        <v>0</v>
      </c>
      <c r="F283" s="158"/>
      <c r="G283" s="26">
        <f t="shared" si="13"/>
        <v>0</v>
      </c>
      <c r="H283" s="567"/>
      <c r="I283" s="567"/>
      <c r="J283" s="569"/>
      <c r="K283" s="569"/>
      <c r="L283" s="569"/>
      <c r="M283" s="569"/>
      <c r="N283" s="569"/>
      <c r="O283" s="569"/>
    </row>
    <row r="284" spans="1:26" x14ac:dyDescent="0.25">
      <c r="A284" s="546"/>
      <c r="B284" s="87">
        <f>'Menu Costing'!R92</f>
        <v>0</v>
      </c>
      <c r="C284" s="158"/>
      <c r="D284" s="89">
        <f>'Menu Costing'!U92</f>
        <v>0</v>
      </c>
      <c r="E284" s="9">
        <f t="shared" si="11"/>
        <v>0</v>
      </c>
      <c r="F284" s="158"/>
      <c r="G284" s="26">
        <f t="shared" si="13"/>
        <v>0</v>
      </c>
      <c r="H284" s="567"/>
      <c r="I284" s="567"/>
      <c r="J284" s="569"/>
      <c r="K284" s="569"/>
      <c r="L284" s="569"/>
      <c r="M284" s="569"/>
      <c r="N284" s="569"/>
      <c r="O284" s="569"/>
    </row>
    <row r="285" spans="1:26" x14ac:dyDescent="0.25">
      <c r="A285" s="546"/>
      <c r="B285" s="87">
        <f>'Menu Costing'!R93</f>
        <v>0</v>
      </c>
      <c r="C285" s="158"/>
      <c r="D285" s="89">
        <f>'Menu Costing'!U93</f>
        <v>0</v>
      </c>
      <c r="E285" s="9">
        <f t="shared" si="11"/>
        <v>0</v>
      </c>
      <c r="F285" s="158"/>
      <c r="G285" s="26">
        <f t="shared" si="13"/>
        <v>0</v>
      </c>
      <c r="H285" s="567"/>
      <c r="I285" s="567"/>
      <c r="J285" s="569"/>
      <c r="K285" s="569"/>
      <c r="L285" s="569"/>
      <c r="M285" s="569"/>
      <c r="N285" s="569"/>
      <c r="O285" s="569"/>
    </row>
    <row r="286" spans="1:26" x14ac:dyDescent="0.25">
      <c r="A286" s="546"/>
      <c r="B286" s="87">
        <f>'Menu Costing'!R94</f>
        <v>0</v>
      </c>
      <c r="C286" s="158"/>
      <c r="D286" s="89">
        <f>'Menu Costing'!U94</f>
        <v>0</v>
      </c>
      <c r="E286" s="9">
        <f t="shared" si="11"/>
        <v>0</v>
      </c>
      <c r="F286" s="158"/>
      <c r="G286" s="26">
        <f t="shared" si="13"/>
        <v>0</v>
      </c>
      <c r="H286" s="567"/>
      <c r="I286" s="567"/>
      <c r="J286" s="569"/>
      <c r="K286" s="569"/>
      <c r="L286" s="569"/>
      <c r="M286" s="569"/>
      <c r="N286" s="569"/>
      <c r="O286" s="569"/>
    </row>
    <row r="287" spans="1:26" ht="15.75" thickBot="1" x14ac:dyDescent="0.3">
      <c r="A287" s="557"/>
      <c r="B287" s="194">
        <f>'Menu Costing'!R95</f>
        <v>0</v>
      </c>
      <c r="C287" s="170"/>
      <c r="D287" s="195">
        <f>'Menu Costing'!U95</f>
        <v>0</v>
      </c>
      <c r="E287" s="196">
        <f t="shared" si="11"/>
        <v>0</v>
      </c>
      <c r="F287" s="170"/>
      <c r="G287" s="193">
        <f t="shared" si="13"/>
        <v>0</v>
      </c>
      <c r="H287" s="567"/>
      <c r="I287" s="567"/>
      <c r="J287" s="569"/>
      <c r="K287" s="569"/>
      <c r="L287" s="569"/>
      <c r="M287" s="569"/>
      <c r="N287" s="569"/>
      <c r="O287" s="569"/>
    </row>
    <row r="288" spans="1:26" s="192" customFormat="1" ht="75" customHeight="1" thickBot="1" x14ac:dyDescent="0.3">
      <c r="A288" s="554">
        <f>'Menu Costing'!B102</f>
        <v>0</v>
      </c>
      <c r="B288" s="555"/>
      <c r="C288" s="191" t="s">
        <v>48</v>
      </c>
      <c r="D288" s="29" t="s">
        <v>49</v>
      </c>
      <c r="E288" s="191" t="s">
        <v>9</v>
      </c>
      <c r="F288" s="191" t="s">
        <v>50</v>
      </c>
      <c r="G288" s="30" t="s">
        <v>51</v>
      </c>
      <c r="H288" s="567"/>
      <c r="I288" s="567"/>
      <c r="J288" s="569"/>
      <c r="K288" s="569"/>
      <c r="L288" s="569"/>
      <c r="M288" s="569"/>
      <c r="N288" s="569"/>
      <c r="O288" s="569"/>
      <c r="Q288" s="223"/>
      <c r="R288" s="223"/>
      <c r="S288" s="223"/>
      <c r="T288" s="223"/>
      <c r="U288" s="223"/>
      <c r="V288" s="223"/>
      <c r="W288" s="223"/>
      <c r="X288" s="223"/>
      <c r="Y288" s="223"/>
      <c r="Z288" s="223"/>
    </row>
    <row r="289" spans="1:26" s="192" customFormat="1" x14ac:dyDescent="0.25">
      <c r="A289" s="545" t="s">
        <v>2</v>
      </c>
      <c r="B289" s="84">
        <f>'Menu Costing'!$B105</f>
        <v>0</v>
      </c>
      <c r="C289" s="157"/>
      <c r="D289" s="86" t="b">
        <f>'Menu Costing'!$E105</f>
        <v>0</v>
      </c>
      <c r="E289" s="92">
        <f>C289*D289</f>
        <v>0</v>
      </c>
      <c r="F289" s="157"/>
      <c r="G289" s="28">
        <f t="shared" si="13"/>
        <v>0</v>
      </c>
      <c r="H289" s="567"/>
      <c r="I289" s="567"/>
      <c r="J289" s="569"/>
      <c r="K289" s="569"/>
      <c r="L289" s="569"/>
      <c r="M289" s="569"/>
      <c r="N289" s="569"/>
      <c r="O289" s="569"/>
      <c r="Q289" s="223"/>
      <c r="R289" s="223"/>
      <c r="S289" s="223"/>
      <c r="T289" s="223"/>
      <c r="U289" s="223"/>
      <c r="V289" s="223"/>
      <c r="W289" s="223"/>
      <c r="X289" s="223"/>
      <c r="Y289" s="223"/>
      <c r="Z289" s="223"/>
    </row>
    <row r="290" spans="1:26" s="192" customFormat="1" x14ac:dyDescent="0.25">
      <c r="A290" s="546"/>
      <c r="B290" s="87">
        <f>'Menu Costing'!$B106</f>
        <v>0</v>
      </c>
      <c r="C290" s="158"/>
      <c r="D290" s="89" t="b">
        <f>'Menu Costing'!$E106</f>
        <v>0</v>
      </c>
      <c r="E290" s="9">
        <f t="shared" ref="E290:E353" si="14">C290*D290</f>
        <v>0</v>
      </c>
      <c r="F290" s="158"/>
      <c r="G290" s="26">
        <f t="shared" si="13"/>
        <v>0</v>
      </c>
      <c r="H290" s="567"/>
      <c r="I290" s="567"/>
      <c r="J290" s="569"/>
      <c r="K290" s="569"/>
      <c r="L290" s="569"/>
      <c r="M290" s="569"/>
      <c r="N290" s="569"/>
      <c r="O290" s="569"/>
      <c r="Q290" s="223"/>
      <c r="R290" s="223"/>
      <c r="S290" s="223"/>
      <c r="T290" s="223"/>
      <c r="U290" s="223"/>
      <c r="V290" s="223"/>
      <c r="W290" s="223"/>
      <c r="X290" s="223"/>
      <c r="Y290" s="223"/>
      <c r="Z290" s="223"/>
    </row>
    <row r="291" spans="1:26" s="192" customFormat="1" x14ac:dyDescent="0.25">
      <c r="A291" s="546"/>
      <c r="B291" s="87">
        <f>'Menu Costing'!$B107</f>
        <v>0</v>
      </c>
      <c r="C291" s="158"/>
      <c r="D291" s="89" t="b">
        <f>'Menu Costing'!$E107</f>
        <v>0</v>
      </c>
      <c r="E291" s="9">
        <f t="shared" si="14"/>
        <v>0</v>
      </c>
      <c r="F291" s="158"/>
      <c r="G291" s="26">
        <f t="shared" si="13"/>
        <v>0</v>
      </c>
      <c r="H291" s="567"/>
      <c r="I291" s="567"/>
      <c r="J291" s="569"/>
      <c r="K291" s="569"/>
      <c r="L291" s="569"/>
      <c r="M291" s="569"/>
      <c r="N291" s="569"/>
      <c r="O291" s="569"/>
      <c r="Q291" s="223"/>
      <c r="R291" s="223"/>
      <c r="S291" s="223"/>
      <c r="T291" s="223"/>
      <c r="U291" s="223"/>
      <c r="V291" s="223"/>
      <c r="W291" s="223"/>
      <c r="X291" s="223"/>
      <c r="Y291" s="223"/>
      <c r="Z291" s="223"/>
    </row>
    <row r="292" spans="1:26" s="192" customFormat="1" x14ac:dyDescent="0.25">
      <c r="A292" s="546"/>
      <c r="B292" s="87">
        <f>'Menu Costing'!$B108</f>
        <v>0</v>
      </c>
      <c r="C292" s="158"/>
      <c r="D292" s="89" t="b">
        <f>'Menu Costing'!$E108</f>
        <v>0</v>
      </c>
      <c r="E292" s="9">
        <f t="shared" si="14"/>
        <v>0</v>
      </c>
      <c r="F292" s="158"/>
      <c r="G292" s="26">
        <f t="shared" si="13"/>
        <v>0</v>
      </c>
      <c r="H292" s="567"/>
      <c r="I292" s="567"/>
      <c r="J292" s="569"/>
      <c r="K292" s="569"/>
      <c r="L292" s="569"/>
      <c r="M292" s="569"/>
      <c r="N292" s="569"/>
      <c r="O292" s="569"/>
      <c r="Q292" s="223"/>
      <c r="R292" s="223"/>
      <c r="S292" s="223"/>
      <c r="T292" s="223"/>
      <c r="U292" s="223"/>
      <c r="V292" s="223"/>
      <c r="W292" s="223"/>
      <c r="X292" s="223"/>
      <c r="Y292" s="223"/>
      <c r="Z292" s="223"/>
    </row>
    <row r="293" spans="1:26" s="192" customFormat="1" x14ac:dyDescent="0.25">
      <c r="A293" s="546"/>
      <c r="B293" s="87">
        <f>'Menu Costing'!$B109</f>
        <v>0</v>
      </c>
      <c r="C293" s="158"/>
      <c r="D293" s="89" t="b">
        <f>'Menu Costing'!$E109</f>
        <v>0</v>
      </c>
      <c r="E293" s="9">
        <f t="shared" si="14"/>
        <v>0</v>
      </c>
      <c r="F293" s="158"/>
      <c r="G293" s="26">
        <f t="shared" si="13"/>
        <v>0</v>
      </c>
      <c r="H293" s="567"/>
      <c r="I293" s="567"/>
      <c r="J293" s="569"/>
      <c r="K293" s="569"/>
      <c r="L293" s="569"/>
      <c r="M293" s="569"/>
      <c r="N293" s="569"/>
      <c r="O293" s="569"/>
      <c r="Q293" s="223"/>
      <c r="R293" s="223"/>
      <c r="S293" s="223"/>
      <c r="T293" s="223"/>
      <c r="U293" s="223"/>
      <c r="V293" s="223"/>
      <c r="W293" s="223"/>
      <c r="X293" s="223"/>
      <c r="Y293" s="223"/>
      <c r="Z293" s="223"/>
    </row>
    <row r="294" spans="1:26" s="192" customFormat="1" x14ac:dyDescent="0.25">
      <c r="A294" s="546"/>
      <c r="B294" s="87">
        <f>'Menu Costing'!$B110</f>
        <v>0</v>
      </c>
      <c r="C294" s="158"/>
      <c r="D294" s="89" t="b">
        <f>'Menu Costing'!$E110</f>
        <v>0</v>
      </c>
      <c r="E294" s="9">
        <f t="shared" si="14"/>
        <v>0</v>
      </c>
      <c r="F294" s="158"/>
      <c r="G294" s="26">
        <f t="shared" si="13"/>
        <v>0</v>
      </c>
      <c r="H294" s="567"/>
      <c r="I294" s="567"/>
      <c r="J294" s="569"/>
      <c r="K294" s="569"/>
      <c r="L294" s="569"/>
      <c r="M294" s="569"/>
      <c r="N294" s="569"/>
      <c r="O294" s="569"/>
      <c r="Q294" s="223"/>
      <c r="R294" s="223"/>
      <c r="S294" s="223"/>
      <c r="T294" s="223"/>
      <c r="U294" s="223"/>
      <c r="V294" s="223"/>
      <c r="W294" s="223"/>
      <c r="X294" s="223"/>
      <c r="Y294" s="223"/>
      <c r="Z294" s="223"/>
    </row>
    <row r="295" spans="1:26" s="192" customFormat="1" x14ac:dyDescent="0.25">
      <c r="A295" s="546"/>
      <c r="B295" s="87">
        <f>'Menu Costing'!$B111</f>
        <v>0</v>
      </c>
      <c r="C295" s="158"/>
      <c r="D295" s="89" t="b">
        <f>'Menu Costing'!$E111</f>
        <v>0</v>
      </c>
      <c r="E295" s="9">
        <f t="shared" si="14"/>
        <v>0</v>
      </c>
      <c r="F295" s="158"/>
      <c r="G295" s="26">
        <f t="shared" si="13"/>
        <v>0</v>
      </c>
      <c r="H295" s="567"/>
      <c r="I295" s="567"/>
      <c r="J295" s="569"/>
      <c r="K295" s="569"/>
      <c r="L295" s="569"/>
      <c r="M295" s="569"/>
      <c r="N295" s="569"/>
      <c r="O295" s="569"/>
      <c r="Q295" s="223"/>
      <c r="R295" s="223"/>
      <c r="S295" s="223"/>
      <c r="T295" s="223"/>
      <c r="U295" s="223"/>
      <c r="V295" s="223"/>
      <c r="W295" s="223"/>
      <c r="X295" s="223"/>
      <c r="Y295" s="223"/>
      <c r="Z295" s="223"/>
    </row>
    <row r="296" spans="1:26" s="192" customFormat="1" x14ac:dyDescent="0.25">
      <c r="A296" s="546"/>
      <c r="B296" s="87">
        <f>'Menu Costing'!$B112</f>
        <v>0</v>
      </c>
      <c r="C296" s="158"/>
      <c r="D296" s="89" t="b">
        <f>'Menu Costing'!$E112</f>
        <v>0</v>
      </c>
      <c r="E296" s="9">
        <f t="shared" si="14"/>
        <v>0</v>
      </c>
      <c r="F296" s="158"/>
      <c r="G296" s="26">
        <f t="shared" si="13"/>
        <v>0</v>
      </c>
      <c r="H296" s="567"/>
      <c r="I296" s="567"/>
      <c r="J296" s="569"/>
      <c r="K296" s="569"/>
      <c r="L296" s="569"/>
      <c r="M296" s="569"/>
      <c r="N296" s="569"/>
      <c r="O296" s="569"/>
      <c r="Q296" s="223"/>
      <c r="R296" s="223"/>
      <c r="S296" s="223"/>
      <c r="T296" s="223"/>
      <c r="U296" s="223"/>
      <c r="V296" s="223"/>
      <c r="W296" s="223"/>
      <c r="X296" s="223"/>
      <c r="Y296" s="223"/>
      <c r="Z296" s="223"/>
    </row>
    <row r="297" spans="1:26" s="192" customFormat="1" x14ac:dyDescent="0.25">
      <c r="A297" s="546"/>
      <c r="B297" s="87">
        <f>'Menu Costing'!$B113</f>
        <v>0</v>
      </c>
      <c r="C297" s="158"/>
      <c r="D297" s="89">
        <f>'Menu Costing'!$E113</f>
        <v>0</v>
      </c>
      <c r="E297" s="9">
        <f t="shared" si="14"/>
        <v>0</v>
      </c>
      <c r="F297" s="158"/>
      <c r="G297" s="26">
        <f t="shared" si="13"/>
        <v>0</v>
      </c>
      <c r="H297" s="567"/>
      <c r="I297" s="567"/>
      <c r="J297" s="569"/>
      <c r="K297" s="569"/>
      <c r="L297" s="569"/>
      <c r="M297" s="569"/>
      <c r="N297" s="569"/>
      <c r="O297" s="569"/>
      <c r="Q297" s="223"/>
      <c r="R297" s="223"/>
      <c r="S297" s="223"/>
      <c r="T297" s="223"/>
      <c r="U297" s="223"/>
      <c r="V297" s="223"/>
      <c r="W297" s="223"/>
      <c r="X297" s="223"/>
      <c r="Y297" s="223"/>
      <c r="Z297" s="223"/>
    </row>
    <row r="298" spans="1:26" s="192" customFormat="1" x14ac:dyDescent="0.25">
      <c r="A298" s="546"/>
      <c r="B298" s="87">
        <f>'Menu Costing'!$B114</f>
        <v>0</v>
      </c>
      <c r="C298" s="158"/>
      <c r="D298" s="89">
        <f>'Menu Costing'!$E114</f>
        <v>0</v>
      </c>
      <c r="E298" s="9">
        <f t="shared" si="14"/>
        <v>0</v>
      </c>
      <c r="F298" s="158"/>
      <c r="G298" s="26">
        <f t="shared" si="13"/>
        <v>0</v>
      </c>
      <c r="H298" s="567"/>
      <c r="I298" s="567"/>
      <c r="J298" s="569"/>
      <c r="K298" s="569"/>
      <c r="L298" s="569"/>
      <c r="M298" s="569"/>
      <c r="N298" s="569"/>
      <c r="O298" s="569"/>
      <c r="Q298" s="223"/>
      <c r="R298" s="223"/>
      <c r="S298" s="223"/>
      <c r="T298" s="223"/>
      <c r="U298" s="223"/>
      <c r="V298" s="223"/>
      <c r="W298" s="223"/>
      <c r="X298" s="223"/>
      <c r="Y298" s="223"/>
      <c r="Z298" s="223"/>
    </row>
    <row r="299" spans="1:26" s="192" customFormat="1" x14ac:dyDescent="0.25">
      <c r="A299" s="546"/>
      <c r="B299" s="87">
        <f>'Menu Costing'!$B115</f>
        <v>0</v>
      </c>
      <c r="C299" s="158"/>
      <c r="D299" s="89">
        <f>'Menu Costing'!$E115</f>
        <v>0</v>
      </c>
      <c r="E299" s="9">
        <f t="shared" si="14"/>
        <v>0</v>
      </c>
      <c r="F299" s="158"/>
      <c r="G299" s="26">
        <f t="shared" si="13"/>
        <v>0</v>
      </c>
      <c r="H299" s="567"/>
      <c r="I299" s="567"/>
      <c r="J299" s="569"/>
      <c r="K299" s="569"/>
      <c r="L299" s="569"/>
      <c r="M299" s="569"/>
      <c r="N299" s="569"/>
      <c r="O299" s="569"/>
      <c r="Q299" s="223"/>
      <c r="R299" s="223"/>
      <c r="S299" s="223"/>
      <c r="T299" s="223"/>
      <c r="U299" s="223"/>
      <c r="V299" s="223"/>
      <c r="W299" s="223"/>
      <c r="X299" s="223"/>
      <c r="Y299" s="223"/>
      <c r="Z299" s="223"/>
    </row>
    <row r="300" spans="1:26" s="192" customFormat="1" x14ac:dyDescent="0.25">
      <c r="A300" s="546"/>
      <c r="B300" s="87">
        <f>'Menu Costing'!$B116</f>
        <v>0</v>
      </c>
      <c r="C300" s="158"/>
      <c r="D300" s="89">
        <f>'Menu Costing'!$E116</f>
        <v>0</v>
      </c>
      <c r="E300" s="9">
        <f t="shared" si="14"/>
        <v>0</v>
      </c>
      <c r="F300" s="158"/>
      <c r="G300" s="26">
        <f t="shared" si="13"/>
        <v>0</v>
      </c>
      <c r="H300" s="567"/>
      <c r="I300" s="567"/>
      <c r="J300" s="569"/>
      <c r="K300" s="569"/>
      <c r="L300" s="569"/>
      <c r="M300" s="569"/>
      <c r="N300" s="569"/>
      <c r="O300" s="569"/>
      <c r="Q300" s="223"/>
      <c r="R300" s="223"/>
      <c r="S300" s="223"/>
      <c r="T300" s="223"/>
      <c r="U300" s="223"/>
      <c r="V300" s="223"/>
      <c r="W300" s="223"/>
      <c r="X300" s="223"/>
      <c r="Y300" s="223"/>
      <c r="Z300" s="223"/>
    </row>
    <row r="301" spans="1:26" s="192" customFormat="1" x14ac:dyDescent="0.25">
      <c r="A301" s="546"/>
      <c r="B301" s="87">
        <f>'Menu Costing'!$B117</f>
        <v>0</v>
      </c>
      <c r="C301" s="158"/>
      <c r="D301" s="89">
        <f>'Menu Costing'!$E117</f>
        <v>0</v>
      </c>
      <c r="E301" s="9">
        <f t="shared" si="14"/>
        <v>0</v>
      </c>
      <c r="F301" s="158"/>
      <c r="G301" s="26">
        <f t="shared" si="13"/>
        <v>0</v>
      </c>
      <c r="H301" s="567"/>
      <c r="I301" s="567"/>
      <c r="J301" s="569"/>
      <c r="K301" s="569"/>
      <c r="L301" s="569"/>
      <c r="M301" s="569"/>
      <c r="N301" s="569"/>
      <c r="O301" s="569"/>
      <c r="Q301" s="223"/>
      <c r="R301" s="223"/>
      <c r="S301" s="223"/>
      <c r="T301" s="223"/>
      <c r="U301" s="223"/>
      <c r="V301" s="223"/>
      <c r="W301" s="223"/>
      <c r="X301" s="223"/>
      <c r="Y301" s="223"/>
      <c r="Z301" s="223"/>
    </row>
    <row r="302" spans="1:26" s="192" customFormat="1" x14ac:dyDescent="0.25">
      <c r="A302" s="546"/>
      <c r="B302" s="87">
        <f>'Menu Costing'!$B118</f>
        <v>0</v>
      </c>
      <c r="C302" s="158"/>
      <c r="D302" s="89">
        <f>'Menu Costing'!$E118</f>
        <v>0</v>
      </c>
      <c r="E302" s="9">
        <f t="shared" si="14"/>
        <v>0</v>
      </c>
      <c r="F302" s="158"/>
      <c r="G302" s="26">
        <f t="shared" si="13"/>
        <v>0</v>
      </c>
      <c r="H302" s="567"/>
      <c r="I302" s="567"/>
      <c r="J302" s="569"/>
      <c r="K302" s="569"/>
      <c r="L302" s="569"/>
      <c r="M302" s="569"/>
      <c r="N302" s="569"/>
      <c r="O302" s="569"/>
      <c r="Q302" s="223"/>
      <c r="R302" s="223"/>
      <c r="S302" s="223"/>
      <c r="T302" s="223"/>
      <c r="U302" s="223"/>
      <c r="V302" s="223"/>
      <c r="W302" s="223"/>
      <c r="X302" s="223"/>
      <c r="Y302" s="223"/>
      <c r="Z302" s="223"/>
    </row>
    <row r="303" spans="1:26" s="192" customFormat="1" x14ac:dyDescent="0.25">
      <c r="A303" s="546"/>
      <c r="B303" s="87">
        <f>'Menu Costing'!$B119</f>
        <v>0</v>
      </c>
      <c r="C303" s="158"/>
      <c r="D303" s="89">
        <f>'Menu Costing'!$E119</f>
        <v>0</v>
      </c>
      <c r="E303" s="9">
        <f t="shared" si="14"/>
        <v>0</v>
      </c>
      <c r="F303" s="158"/>
      <c r="G303" s="26">
        <f t="shared" si="13"/>
        <v>0</v>
      </c>
      <c r="H303" s="567"/>
      <c r="I303" s="567"/>
      <c r="J303" s="569"/>
      <c r="K303" s="569"/>
      <c r="L303" s="569"/>
      <c r="M303" s="569"/>
      <c r="N303" s="569"/>
      <c r="O303" s="569"/>
      <c r="Q303" s="223"/>
      <c r="R303" s="223"/>
      <c r="S303" s="223"/>
      <c r="T303" s="223"/>
      <c r="U303" s="223"/>
      <c r="V303" s="223"/>
      <c r="W303" s="223"/>
      <c r="X303" s="223"/>
      <c r="Y303" s="223"/>
      <c r="Z303" s="223"/>
    </row>
    <row r="304" spans="1:26" s="192" customFormat="1" x14ac:dyDescent="0.25">
      <c r="A304" s="546"/>
      <c r="B304" s="87">
        <f>'Menu Costing'!$B120</f>
        <v>0</v>
      </c>
      <c r="C304" s="158"/>
      <c r="D304" s="89">
        <f>'Menu Costing'!$E120</f>
        <v>0</v>
      </c>
      <c r="E304" s="9">
        <f t="shared" si="14"/>
        <v>0</v>
      </c>
      <c r="F304" s="158"/>
      <c r="G304" s="26">
        <f t="shared" si="13"/>
        <v>0</v>
      </c>
      <c r="H304" s="567"/>
      <c r="I304" s="567"/>
      <c r="J304" s="569"/>
      <c r="K304" s="569"/>
      <c r="L304" s="569"/>
      <c r="M304" s="569"/>
      <c r="N304" s="569"/>
      <c r="O304" s="569"/>
      <c r="Q304" s="223"/>
      <c r="R304" s="223"/>
      <c r="S304" s="223"/>
      <c r="T304" s="223"/>
      <c r="U304" s="223"/>
      <c r="V304" s="223"/>
      <c r="W304" s="223"/>
      <c r="X304" s="223"/>
      <c r="Y304" s="223"/>
      <c r="Z304" s="223"/>
    </row>
    <row r="305" spans="1:26" s="192" customFormat="1" x14ac:dyDescent="0.25">
      <c r="A305" s="546"/>
      <c r="B305" s="87">
        <f>'Menu Costing'!$B121</f>
        <v>0</v>
      </c>
      <c r="C305" s="158"/>
      <c r="D305" s="89">
        <f>'Menu Costing'!$E121</f>
        <v>0</v>
      </c>
      <c r="E305" s="9">
        <f t="shared" si="14"/>
        <v>0</v>
      </c>
      <c r="F305" s="158"/>
      <c r="G305" s="26">
        <f t="shared" si="13"/>
        <v>0</v>
      </c>
      <c r="H305" s="567"/>
      <c r="I305" s="567"/>
      <c r="J305" s="569"/>
      <c r="K305" s="569"/>
      <c r="L305" s="569"/>
      <c r="M305" s="569"/>
      <c r="N305" s="569"/>
      <c r="O305" s="569"/>
      <c r="Q305" s="223"/>
      <c r="R305" s="223"/>
      <c r="S305" s="223"/>
      <c r="T305" s="223"/>
      <c r="U305" s="223"/>
      <c r="V305" s="223"/>
      <c r="W305" s="223"/>
      <c r="X305" s="223"/>
      <c r="Y305" s="223"/>
      <c r="Z305" s="223"/>
    </row>
    <row r="306" spans="1:26" s="192" customFormat="1" ht="15.75" thickBot="1" x14ac:dyDescent="0.3">
      <c r="A306" s="547"/>
      <c r="B306" s="187">
        <f>'Menu Costing'!$B122</f>
        <v>0</v>
      </c>
      <c r="C306" s="159"/>
      <c r="D306" s="91">
        <f>'Menu Costing'!$E122</f>
        <v>0</v>
      </c>
      <c r="E306" s="185">
        <f t="shared" si="14"/>
        <v>0</v>
      </c>
      <c r="F306" s="159"/>
      <c r="G306" s="186">
        <f t="shared" si="13"/>
        <v>0</v>
      </c>
      <c r="H306" s="567"/>
      <c r="I306" s="567"/>
      <c r="J306" s="569"/>
      <c r="K306" s="569"/>
      <c r="L306" s="569"/>
      <c r="M306" s="569"/>
      <c r="N306" s="569"/>
      <c r="O306" s="569"/>
      <c r="Q306" s="223"/>
      <c r="R306" s="223"/>
      <c r="S306" s="223"/>
      <c r="T306" s="223"/>
      <c r="U306" s="223"/>
      <c r="V306" s="223"/>
      <c r="W306" s="223"/>
      <c r="X306" s="223"/>
      <c r="Y306" s="223"/>
      <c r="Z306" s="223"/>
    </row>
    <row r="307" spans="1:26" s="192" customFormat="1" x14ac:dyDescent="0.25">
      <c r="A307" s="545" t="s">
        <v>3</v>
      </c>
      <c r="B307" s="84">
        <f>'Menu Costing'!$F105</f>
        <v>0</v>
      </c>
      <c r="C307" s="157"/>
      <c r="D307" s="86" t="b">
        <f>'Menu Costing'!$I105</f>
        <v>0</v>
      </c>
      <c r="E307" s="92">
        <f t="shared" si="14"/>
        <v>0</v>
      </c>
      <c r="F307" s="157"/>
      <c r="G307" s="28">
        <f t="shared" si="13"/>
        <v>0</v>
      </c>
      <c r="H307" s="567"/>
      <c r="I307" s="567"/>
      <c r="J307" s="569"/>
      <c r="K307" s="569"/>
      <c r="L307" s="569"/>
      <c r="M307" s="569"/>
      <c r="N307" s="569"/>
      <c r="O307" s="569"/>
      <c r="Q307" s="223"/>
      <c r="R307" s="223"/>
      <c r="S307" s="223"/>
      <c r="T307" s="223"/>
      <c r="U307" s="223"/>
      <c r="V307" s="223"/>
      <c r="W307" s="223"/>
      <c r="X307" s="223"/>
      <c r="Y307" s="223"/>
      <c r="Z307" s="223"/>
    </row>
    <row r="308" spans="1:26" s="192" customFormat="1" x14ac:dyDescent="0.25">
      <c r="A308" s="546"/>
      <c r="B308" s="87">
        <f>'Menu Costing'!$F106</f>
        <v>0</v>
      </c>
      <c r="C308" s="158"/>
      <c r="D308" s="89" t="b">
        <f>'Menu Costing'!$I106</f>
        <v>0</v>
      </c>
      <c r="E308" s="9">
        <f t="shared" si="14"/>
        <v>0</v>
      </c>
      <c r="F308" s="158"/>
      <c r="G308" s="26">
        <f t="shared" si="13"/>
        <v>0</v>
      </c>
      <c r="H308" s="567"/>
      <c r="I308" s="567"/>
      <c r="J308" s="569"/>
      <c r="K308" s="569"/>
      <c r="L308" s="569"/>
      <c r="M308" s="569"/>
      <c r="N308" s="569"/>
      <c r="O308" s="569"/>
      <c r="Q308" s="223"/>
      <c r="R308" s="223"/>
      <c r="S308" s="223"/>
      <c r="T308" s="223"/>
      <c r="U308" s="223"/>
      <c r="V308" s="223"/>
      <c r="W308" s="223"/>
      <c r="X308" s="223"/>
      <c r="Y308" s="223"/>
      <c r="Z308" s="223"/>
    </row>
    <row r="309" spans="1:26" s="192" customFormat="1" x14ac:dyDescent="0.25">
      <c r="A309" s="546"/>
      <c r="B309" s="87">
        <f>'Menu Costing'!$F107</f>
        <v>0</v>
      </c>
      <c r="C309" s="158"/>
      <c r="D309" s="89" t="b">
        <f>'Menu Costing'!$I107</f>
        <v>0</v>
      </c>
      <c r="E309" s="9">
        <f t="shared" si="14"/>
        <v>0</v>
      </c>
      <c r="F309" s="158"/>
      <c r="G309" s="26">
        <f t="shared" si="13"/>
        <v>0</v>
      </c>
      <c r="H309" s="567"/>
      <c r="I309" s="567"/>
      <c r="J309" s="569"/>
      <c r="K309" s="569"/>
      <c r="L309" s="569"/>
      <c r="M309" s="569"/>
      <c r="N309" s="569"/>
      <c r="O309" s="569"/>
      <c r="Q309" s="223"/>
      <c r="R309" s="223"/>
      <c r="S309" s="223"/>
      <c r="T309" s="223"/>
      <c r="U309" s="223"/>
      <c r="V309" s="223"/>
      <c r="W309" s="223"/>
      <c r="X309" s="223"/>
      <c r="Y309" s="223"/>
      <c r="Z309" s="223"/>
    </row>
    <row r="310" spans="1:26" s="192" customFormat="1" x14ac:dyDescent="0.25">
      <c r="A310" s="546"/>
      <c r="B310" s="87">
        <f>'Menu Costing'!$F108</f>
        <v>0</v>
      </c>
      <c r="C310" s="158"/>
      <c r="D310" s="89" t="b">
        <f>'Menu Costing'!$I108</f>
        <v>0</v>
      </c>
      <c r="E310" s="9">
        <f t="shared" si="14"/>
        <v>0</v>
      </c>
      <c r="F310" s="158"/>
      <c r="G310" s="26">
        <f t="shared" si="13"/>
        <v>0</v>
      </c>
      <c r="H310" s="567"/>
      <c r="I310" s="567"/>
      <c r="J310" s="569"/>
      <c r="K310" s="569"/>
      <c r="L310" s="569"/>
      <c r="M310" s="569"/>
      <c r="N310" s="569"/>
      <c r="O310" s="569"/>
      <c r="Q310" s="223"/>
      <c r="R310" s="223"/>
      <c r="S310" s="223"/>
      <c r="T310" s="223"/>
      <c r="U310" s="223"/>
      <c r="V310" s="223"/>
      <c r="W310" s="223"/>
      <c r="X310" s="223"/>
      <c r="Y310" s="223"/>
      <c r="Z310" s="223"/>
    </row>
    <row r="311" spans="1:26" s="192" customFormat="1" x14ac:dyDescent="0.25">
      <c r="A311" s="546"/>
      <c r="B311" s="87">
        <f>'Menu Costing'!$F109</f>
        <v>0</v>
      </c>
      <c r="C311" s="158"/>
      <c r="D311" s="89" t="b">
        <f>'Menu Costing'!$I109</f>
        <v>0</v>
      </c>
      <c r="E311" s="9">
        <f t="shared" si="14"/>
        <v>0</v>
      </c>
      <c r="F311" s="158"/>
      <c r="G311" s="26">
        <f t="shared" si="13"/>
        <v>0</v>
      </c>
      <c r="H311" s="567"/>
      <c r="I311" s="567"/>
      <c r="J311" s="569"/>
      <c r="K311" s="569"/>
      <c r="L311" s="569"/>
      <c r="M311" s="569"/>
      <c r="N311" s="569"/>
      <c r="O311" s="569"/>
      <c r="Q311" s="223"/>
      <c r="R311" s="223"/>
      <c r="S311" s="223"/>
      <c r="T311" s="223"/>
      <c r="U311" s="223"/>
      <c r="V311" s="223"/>
      <c r="W311" s="223"/>
      <c r="X311" s="223"/>
      <c r="Y311" s="223"/>
      <c r="Z311" s="223"/>
    </row>
    <row r="312" spans="1:26" s="192" customFormat="1" x14ac:dyDescent="0.25">
      <c r="A312" s="546"/>
      <c r="B312" s="87">
        <f>'Menu Costing'!$F110</f>
        <v>0</v>
      </c>
      <c r="C312" s="158"/>
      <c r="D312" s="89" t="b">
        <f>'Menu Costing'!$I110</f>
        <v>0</v>
      </c>
      <c r="E312" s="9">
        <f t="shared" si="14"/>
        <v>0</v>
      </c>
      <c r="F312" s="158"/>
      <c r="G312" s="26">
        <f t="shared" si="13"/>
        <v>0</v>
      </c>
      <c r="H312" s="567"/>
      <c r="I312" s="567"/>
      <c r="J312" s="569"/>
      <c r="K312" s="569"/>
      <c r="L312" s="569"/>
      <c r="M312" s="569"/>
      <c r="N312" s="569"/>
      <c r="O312" s="569"/>
      <c r="Q312" s="223"/>
      <c r="R312" s="223"/>
      <c r="S312" s="223"/>
      <c r="T312" s="223"/>
      <c r="U312" s="223"/>
      <c r="V312" s="223"/>
      <c r="W312" s="223"/>
      <c r="X312" s="223"/>
      <c r="Y312" s="223"/>
      <c r="Z312" s="223"/>
    </row>
    <row r="313" spans="1:26" s="192" customFormat="1" x14ac:dyDescent="0.25">
      <c r="A313" s="546"/>
      <c r="B313" s="87">
        <f>'Menu Costing'!$F111</f>
        <v>0</v>
      </c>
      <c r="C313" s="158"/>
      <c r="D313" s="89" t="b">
        <f>'Menu Costing'!$I111</f>
        <v>0</v>
      </c>
      <c r="E313" s="9">
        <f t="shared" si="14"/>
        <v>0</v>
      </c>
      <c r="F313" s="158"/>
      <c r="G313" s="26">
        <f t="shared" si="13"/>
        <v>0</v>
      </c>
      <c r="H313" s="567"/>
      <c r="I313" s="567"/>
      <c r="J313" s="569"/>
      <c r="K313" s="569"/>
      <c r="L313" s="569"/>
      <c r="M313" s="569"/>
      <c r="N313" s="569"/>
      <c r="O313" s="569"/>
      <c r="Q313" s="223"/>
      <c r="R313" s="223"/>
      <c r="S313" s="223"/>
      <c r="T313" s="223"/>
      <c r="U313" s="223"/>
      <c r="V313" s="223"/>
      <c r="W313" s="223"/>
      <c r="X313" s="223"/>
      <c r="Y313" s="223"/>
      <c r="Z313" s="223"/>
    </row>
    <row r="314" spans="1:26" s="192" customFormat="1" x14ac:dyDescent="0.25">
      <c r="A314" s="546"/>
      <c r="B314" s="87">
        <f>'Menu Costing'!$F112</f>
        <v>0</v>
      </c>
      <c r="C314" s="158"/>
      <c r="D314" s="89" t="b">
        <f>'Menu Costing'!$I112</f>
        <v>0</v>
      </c>
      <c r="E314" s="9">
        <f t="shared" si="14"/>
        <v>0</v>
      </c>
      <c r="F314" s="158"/>
      <c r="G314" s="26">
        <f t="shared" si="13"/>
        <v>0</v>
      </c>
      <c r="H314" s="567"/>
      <c r="I314" s="567"/>
      <c r="J314" s="569"/>
      <c r="K314" s="569"/>
      <c r="L314" s="569"/>
      <c r="M314" s="569"/>
      <c r="N314" s="569"/>
      <c r="O314" s="569"/>
      <c r="Q314" s="223"/>
      <c r="R314" s="223"/>
      <c r="S314" s="223"/>
      <c r="T314" s="223"/>
      <c r="U314" s="223"/>
      <c r="V314" s="223"/>
      <c r="W314" s="223"/>
      <c r="X314" s="223"/>
      <c r="Y314" s="223"/>
      <c r="Z314" s="223"/>
    </row>
    <row r="315" spans="1:26" s="192" customFormat="1" x14ac:dyDescent="0.25">
      <c r="A315" s="546"/>
      <c r="B315" s="87">
        <f>'Menu Costing'!$F113</f>
        <v>0</v>
      </c>
      <c r="C315" s="158"/>
      <c r="D315" s="89">
        <f>'Menu Costing'!$I113</f>
        <v>0</v>
      </c>
      <c r="E315" s="9">
        <f t="shared" si="14"/>
        <v>0</v>
      </c>
      <c r="F315" s="158"/>
      <c r="G315" s="26">
        <f t="shared" si="13"/>
        <v>0</v>
      </c>
      <c r="H315" s="567"/>
      <c r="I315" s="567"/>
      <c r="J315" s="569"/>
      <c r="K315" s="569"/>
      <c r="L315" s="569"/>
      <c r="M315" s="569"/>
      <c r="N315" s="569"/>
      <c r="O315" s="569"/>
      <c r="Q315" s="223"/>
      <c r="R315" s="223"/>
      <c r="S315" s="223"/>
      <c r="T315" s="223"/>
      <c r="U315" s="223"/>
      <c r="V315" s="223"/>
      <c r="W315" s="223"/>
      <c r="X315" s="223"/>
      <c r="Y315" s="223"/>
      <c r="Z315" s="223"/>
    </row>
    <row r="316" spans="1:26" s="192" customFormat="1" x14ac:dyDescent="0.25">
      <c r="A316" s="546"/>
      <c r="B316" s="87">
        <f>'Menu Costing'!$F114</f>
        <v>0</v>
      </c>
      <c r="C316" s="158"/>
      <c r="D316" s="89">
        <f>'Menu Costing'!$I114</f>
        <v>0</v>
      </c>
      <c r="E316" s="9">
        <f t="shared" si="14"/>
        <v>0</v>
      </c>
      <c r="F316" s="158"/>
      <c r="G316" s="26">
        <f t="shared" si="13"/>
        <v>0</v>
      </c>
      <c r="H316" s="567"/>
      <c r="I316" s="567"/>
      <c r="J316" s="569"/>
      <c r="K316" s="569"/>
      <c r="L316" s="569"/>
      <c r="M316" s="569"/>
      <c r="N316" s="569"/>
      <c r="O316" s="569"/>
      <c r="Q316" s="223"/>
      <c r="R316" s="223"/>
      <c r="S316" s="223"/>
      <c r="T316" s="223"/>
      <c r="U316" s="223"/>
      <c r="V316" s="223"/>
      <c r="W316" s="223"/>
      <c r="X316" s="223"/>
      <c r="Y316" s="223"/>
      <c r="Z316" s="223"/>
    </row>
    <row r="317" spans="1:26" s="192" customFormat="1" x14ac:dyDescent="0.25">
      <c r="A317" s="546"/>
      <c r="B317" s="87">
        <f>'Menu Costing'!$F115</f>
        <v>0</v>
      </c>
      <c r="C317" s="158"/>
      <c r="D317" s="89">
        <f>'Menu Costing'!$I115</f>
        <v>0</v>
      </c>
      <c r="E317" s="9">
        <f t="shared" si="14"/>
        <v>0</v>
      </c>
      <c r="F317" s="158"/>
      <c r="G317" s="26">
        <f t="shared" si="13"/>
        <v>0</v>
      </c>
      <c r="H317" s="567"/>
      <c r="I317" s="567"/>
      <c r="J317" s="569"/>
      <c r="K317" s="569"/>
      <c r="L317" s="569"/>
      <c r="M317" s="569"/>
      <c r="N317" s="569"/>
      <c r="O317" s="569"/>
      <c r="Q317" s="223"/>
      <c r="R317" s="223"/>
      <c r="S317" s="223"/>
      <c r="T317" s="223"/>
      <c r="U317" s="223"/>
      <c r="V317" s="223"/>
      <c r="W317" s="223"/>
      <c r="X317" s="223"/>
      <c r="Y317" s="223"/>
      <c r="Z317" s="223"/>
    </row>
    <row r="318" spans="1:26" s="192" customFormat="1" x14ac:dyDescent="0.25">
      <c r="A318" s="546"/>
      <c r="B318" s="87">
        <f>'Menu Costing'!$F116</f>
        <v>0</v>
      </c>
      <c r="C318" s="158"/>
      <c r="D318" s="89">
        <f>'Menu Costing'!$I116</f>
        <v>0</v>
      </c>
      <c r="E318" s="9">
        <f t="shared" si="14"/>
        <v>0</v>
      </c>
      <c r="F318" s="158"/>
      <c r="G318" s="26">
        <f t="shared" si="13"/>
        <v>0</v>
      </c>
      <c r="H318" s="567"/>
      <c r="I318" s="567"/>
      <c r="J318" s="569"/>
      <c r="K318" s="569"/>
      <c r="L318" s="569"/>
      <c r="M318" s="569"/>
      <c r="N318" s="569"/>
      <c r="O318" s="569"/>
      <c r="Q318" s="223"/>
      <c r="R318" s="223"/>
      <c r="S318" s="223"/>
      <c r="T318" s="223"/>
      <c r="U318" s="223"/>
      <c r="V318" s="223"/>
      <c r="W318" s="223"/>
      <c r="X318" s="223"/>
      <c r="Y318" s="223"/>
      <c r="Z318" s="223"/>
    </row>
    <row r="319" spans="1:26" s="192" customFormat="1" x14ac:dyDescent="0.25">
      <c r="A319" s="546"/>
      <c r="B319" s="87">
        <f>'Menu Costing'!$F117</f>
        <v>0</v>
      </c>
      <c r="C319" s="158"/>
      <c r="D319" s="89">
        <f>'Menu Costing'!$I117</f>
        <v>0</v>
      </c>
      <c r="E319" s="9">
        <f t="shared" si="14"/>
        <v>0</v>
      </c>
      <c r="F319" s="158"/>
      <c r="G319" s="26">
        <f t="shared" si="13"/>
        <v>0</v>
      </c>
      <c r="H319" s="567"/>
      <c r="I319" s="567"/>
      <c r="J319" s="569"/>
      <c r="K319" s="569"/>
      <c r="L319" s="569"/>
      <c r="M319" s="569"/>
      <c r="N319" s="569"/>
      <c r="O319" s="569"/>
      <c r="Q319" s="223"/>
      <c r="R319" s="223"/>
      <c r="S319" s="223"/>
      <c r="T319" s="223"/>
      <c r="U319" s="223"/>
      <c r="V319" s="223"/>
      <c r="W319" s="223"/>
      <c r="X319" s="223"/>
      <c r="Y319" s="223"/>
      <c r="Z319" s="223"/>
    </row>
    <row r="320" spans="1:26" s="192" customFormat="1" x14ac:dyDescent="0.25">
      <c r="A320" s="546"/>
      <c r="B320" s="87">
        <f>'Menu Costing'!$F118</f>
        <v>0</v>
      </c>
      <c r="C320" s="158"/>
      <c r="D320" s="89">
        <f>'Menu Costing'!$I118</f>
        <v>0</v>
      </c>
      <c r="E320" s="9">
        <f t="shared" si="14"/>
        <v>0</v>
      </c>
      <c r="F320" s="158"/>
      <c r="G320" s="26">
        <f t="shared" si="13"/>
        <v>0</v>
      </c>
      <c r="H320" s="567"/>
      <c r="I320" s="567"/>
      <c r="J320" s="569"/>
      <c r="K320" s="569"/>
      <c r="L320" s="569"/>
      <c r="M320" s="569"/>
      <c r="N320" s="569"/>
      <c r="O320" s="569"/>
      <c r="Q320" s="223"/>
      <c r="R320" s="223"/>
      <c r="S320" s="223"/>
      <c r="T320" s="223"/>
      <c r="U320" s="223"/>
      <c r="V320" s="223"/>
      <c r="W320" s="223"/>
      <c r="X320" s="223"/>
      <c r="Y320" s="223"/>
      <c r="Z320" s="223"/>
    </row>
    <row r="321" spans="1:26" s="192" customFormat="1" x14ac:dyDescent="0.25">
      <c r="A321" s="546"/>
      <c r="B321" s="87">
        <f>'Menu Costing'!$F119</f>
        <v>0</v>
      </c>
      <c r="C321" s="158"/>
      <c r="D321" s="89">
        <f>'Menu Costing'!$I119</f>
        <v>0</v>
      </c>
      <c r="E321" s="9">
        <f t="shared" si="14"/>
        <v>0</v>
      </c>
      <c r="F321" s="158"/>
      <c r="G321" s="26">
        <f t="shared" si="13"/>
        <v>0</v>
      </c>
      <c r="H321" s="567"/>
      <c r="I321" s="567"/>
      <c r="J321" s="569"/>
      <c r="K321" s="569"/>
      <c r="L321" s="569"/>
      <c r="M321" s="569"/>
      <c r="N321" s="569"/>
      <c r="O321" s="569"/>
      <c r="Q321" s="223"/>
      <c r="R321" s="223"/>
      <c r="S321" s="223"/>
      <c r="T321" s="223"/>
      <c r="U321" s="223"/>
      <c r="V321" s="223"/>
      <c r="W321" s="223"/>
      <c r="X321" s="223"/>
      <c r="Y321" s="223"/>
      <c r="Z321" s="223"/>
    </row>
    <row r="322" spans="1:26" s="192" customFormat="1" x14ac:dyDescent="0.25">
      <c r="A322" s="546"/>
      <c r="B322" s="87">
        <f>'Menu Costing'!$F120</f>
        <v>0</v>
      </c>
      <c r="C322" s="158"/>
      <c r="D322" s="89">
        <f>'Menu Costing'!$I120</f>
        <v>0</v>
      </c>
      <c r="E322" s="9">
        <f t="shared" si="14"/>
        <v>0</v>
      </c>
      <c r="F322" s="158"/>
      <c r="G322" s="26">
        <f t="shared" si="13"/>
        <v>0</v>
      </c>
      <c r="H322" s="567"/>
      <c r="I322" s="567"/>
      <c r="J322" s="569"/>
      <c r="K322" s="569"/>
      <c r="L322" s="569"/>
      <c r="M322" s="569"/>
      <c r="N322" s="569"/>
      <c r="O322" s="569"/>
      <c r="Q322" s="223"/>
      <c r="R322" s="223"/>
      <c r="S322" s="223"/>
      <c r="T322" s="223"/>
      <c r="U322" s="223"/>
      <c r="V322" s="223"/>
      <c r="W322" s="223"/>
      <c r="X322" s="223"/>
      <c r="Y322" s="223"/>
      <c r="Z322" s="223"/>
    </row>
    <row r="323" spans="1:26" s="192" customFormat="1" x14ac:dyDescent="0.25">
      <c r="A323" s="546"/>
      <c r="B323" s="87">
        <f>'Menu Costing'!$F121</f>
        <v>0</v>
      </c>
      <c r="C323" s="158"/>
      <c r="D323" s="89">
        <f>'Menu Costing'!$I121</f>
        <v>0</v>
      </c>
      <c r="E323" s="9">
        <f t="shared" si="14"/>
        <v>0</v>
      </c>
      <c r="F323" s="158"/>
      <c r="G323" s="26">
        <f t="shared" si="13"/>
        <v>0</v>
      </c>
      <c r="H323" s="567"/>
      <c r="I323" s="567"/>
      <c r="J323" s="569"/>
      <c r="K323" s="569"/>
      <c r="L323" s="569"/>
      <c r="M323" s="569"/>
      <c r="N323" s="569"/>
      <c r="O323" s="569"/>
      <c r="Q323" s="223"/>
      <c r="R323" s="223"/>
      <c r="S323" s="223"/>
      <c r="T323" s="223"/>
      <c r="U323" s="223"/>
      <c r="V323" s="223"/>
      <c r="W323" s="223"/>
      <c r="X323" s="223"/>
      <c r="Y323" s="223"/>
      <c r="Z323" s="223"/>
    </row>
    <row r="324" spans="1:26" s="192" customFormat="1" ht="15.75" thickBot="1" x14ac:dyDescent="0.3">
      <c r="A324" s="547"/>
      <c r="B324" s="187">
        <f>'Menu Costing'!$F122</f>
        <v>0</v>
      </c>
      <c r="C324" s="159"/>
      <c r="D324" s="91">
        <f>'Menu Costing'!$I122</f>
        <v>0</v>
      </c>
      <c r="E324" s="185">
        <f t="shared" si="14"/>
        <v>0</v>
      </c>
      <c r="F324" s="159"/>
      <c r="G324" s="186">
        <f t="shared" ref="G324:G387" si="15">IF(E324&gt;=0.01,C324*F324,0)</f>
        <v>0</v>
      </c>
      <c r="H324" s="567"/>
      <c r="I324" s="567"/>
      <c r="J324" s="569"/>
      <c r="K324" s="569"/>
      <c r="L324" s="569"/>
      <c r="M324" s="569"/>
      <c r="N324" s="569"/>
      <c r="O324" s="569"/>
      <c r="Q324" s="223"/>
      <c r="R324" s="223"/>
      <c r="S324" s="223"/>
      <c r="T324" s="223"/>
      <c r="U324" s="223"/>
      <c r="V324" s="223"/>
      <c r="W324" s="223"/>
      <c r="X324" s="223"/>
      <c r="Y324" s="223"/>
      <c r="Z324" s="223"/>
    </row>
    <row r="325" spans="1:26" s="192" customFormat="1" x14ac:dyDescent="0.25">
      <c r="A325" s="545" t="s">
        <v>6</v>
      </c>
      <c r="B325" s="84">
        <f>'Menu Costing'!J105</f>
        <v>0</v>
      </c>
      <c r="C325" s="157"/>
      <c r="D325" s="86" t="b">
        <f>'Menu Costing'!$M105</f>
        <v>0</v>
      </c>
      <c r="E325" s="92">
        <f t="shared" si="14"/>
        <v>0</v>
      </c>
      <c r="F325" s="157"/>
      <c r="G325" s="28">
        <f t="shared" si="15"/>
        <v>0</v>
      </c>
      <c r="H325" s="567"/>
      <c r="I325" s="567"/>
      <c r="J325" s="569"/>
      <c r="K325" s="569"/>
      <c r="L325" s="569"/>
      <c r="M325" s="569"/>
      <c r="N325" s="569"/>
      <c r="O325" s="569"/>
      <c r="Q325" s="223"/>
      <c r="R325" s="223"/>
      <c r="S325" s="223"/>
      <c r="T325" s="223"/>
      <c r="U325" s="223"/>
      <c r="V325" s="223"/>
      <c r="W325" s="223"/>
      <c r="X325" s="223"/>
      <c r="Y325" s="223"/>
      <c r="Z325" s="223"/>
    </row>
    <row r="326" spans="1:26" s="192" customFormat="1" x14ac:dyDescent="0.25">
      <c r="A326" s="546"/>
      <c r="B326" s="87">
        <f>'Menu Costing'!J106</f>
        <v>0</v>
      </c>
      <c r="C326" s="158"/>
      <c r="D326" s="89" t="b">
        <f>'Menu Costing'!$M106</f>
        <v>0</v>
      </c>
      <c r="E326" s="9">
        <f t="shared" si="14"/>
        <v>0</v>
      </c>
      <c r="F326" s="158"/>
      <c r="G326" s="26">
        <f t="shared" si="15"/>
        <v>0</v>
      </c>
      <c r="H326" s="567"/>
      <c r="I326" s="567"/>
      <c r="J326" s="569"/>
      <c r="K326" s="569"/>
      <c r="L326" s="569"/>
      <c r="M326" s="569"/>
      <c r="N326" s="569"/>
      <c r="O326" s="569"/>
      <c r="Q326" s="223"/>
      <c r="R326" s="223"/>
      <c r="S326" s="223"/>
      <c r="T326" s="223"/>
      <c r="U326" s="223"/>
      <c r="V326" s="223"/>
      <c r="W326" s="223"/>
      <c r="X326" s="223"/>
      <c r="Y326" s="223"/>
      <c r="Z326" s="223"/>
    </row>
    <row r="327" spans="1:26" s="192" customFormat="1" x14ac:dyDescent="0.25">
      <c r="A327" s="546"/>
      <c r="B327" s="87">
        <f>'Menu Costing'!J107</f>
        <v>0</v>
      </c>
      <c r="C327" s="158"/>
      <c r="D327" s="89" t="b">
        <f>'Menu Costing'!$M107</f>
        <v>0</v>
      </c>
      <c r="E327" s="9">
        <f t="shared" si="14"/>
        <v>0</v>
      </c>
      <c r="F327" s="158"/>
      <c r="G327" s="26">
        <f t="shared" si="15"/>
        <v>0</v>
      </c>
      <c r="H327" s="567"/>
      <c r="I327" s="567"/>
      <c r="J327" s="569"/>
      <c r="K327" s="569"/>
      <c r="L327" s="569"/>
      <c r="M327" s="569"/>
      <c r="N327" s="569"/>
      <c r="O327" s="569"/>
      <c r="Q327" s="223"/>
      <c r="R327" s="223"/>
      <c r="S327" s="223"/>
      <c r="T327" s="223"/>
      <c r="U327" s="223"/>
      <c r="V327" s="223"/>
      <c r="W327" s="223"/>
      <c r="X327" s="223"/>
      <c r="Y327" s="223"/>
      <c r="Z327" s="223"/>
    </row>
    <row r="328" spans="1:26" s="192" customFormat="1" x14ac:dyDescent="0.25">
      <c r="A328" s="546"/>
      <c r="B328" s="87">
        <f>'Menu Costing'!J108</f>
        <v>0</v>
      </c>
      <c r="C328" s="158"/>
      <c r="D328" s="89" t="b">
        <f>'Menu Costing'!$M108</f>
        <v>0</v>
      </c>
      <c r="E328" s="9">
        <f t="shared" si="14"/>
        <v>0</v>
      </c>
      <c r="F328" s="158"/>
      <c r="G328" s="26">
        <f t="shared" si="15"/>
        <v>0</v>
      </c>
      <c r="H328" s="567"/>
      <c r="I328" s="567"/>
      <c r="J328" s="569"/>
      <c r="K328" s="569"/>
      <c r="L328" s="569"/>
      <c r="M328" s="569"/>
      <c r="N328" s="569"/>
      <c r="O328" s="569"/>
      <c r="Q328" s="223"/>
      <c r="R328" s="223"/>
      <c r="S328" s="223"/>
      <c r="T328" s="223"/>
      <c r="U328" s="223"/>
      <c r="V328" s="223"/>
      <c r="W328" s="223"/>
      <c r="X328" s="223"/>
      <c r="Y328" s="223"/>
      <c r="Z328" s="223"/>
    </row>
    <row r="329" spans="1:26" s="192" customFormat="1" x14ac:dyDescent="0.25">
      <c r="A329" s="546"/>
      <c r="B329" s="87">
        <f>'Menu Costing'!J109</f>
        <v>0</v>
      </c>
      <c r="C329" s="158"/>
      <c r="D329" s="89" t="b">
        <f>'Menu Costing'!$M109</f>
        <v>0</v>
      </c>
      <c r="E329" s="9">
        <f t="shared" si="14"/>
        <v>0</v>
      </c>
      <c r="F329" s="158"/>
      <c r="G329" s="26">
        <f t="shared" si="15"/>
        <v>0</v>
      </c>
      <c r="H329" s="567"/>
      <c r="I329" s="567"/>
      <c r="J329" s="569"/>
      <c r="K329" s="569"/>
      <c r="L329" s="569"/>
      <c r="M329" s="569"/>
      <c r="N329" s="569"/>
      <c r="O329" s="569"/>
      <c r="Q329" s="223"/>
      <c r="R329" s="223"/>
      <c r="S329" s="223"/>
      <c r="T329" s="223"/>
      <c r="U329" s="223"/>
      <c r="V329" s="223"/>
      <c r="W329" s="223"/>
      <c r="X329" s="223"/>
      <c r="Y329" s="223"/>
      <c r="Z329" s="223"/>
    </row>
    <row r="330" spans="1:26" s="192" customFormat="1" x14ac:dyDescent="0.25">
      <c r="A330" s="546"/>
      <c r="B330" s="87">
        <f>'Menu Costing'!J110</f>
        <v>0</v>
      </c>
      <c r="C330" s="158"/>
      <c r="D330" s="89" t="b">
        <f>'Menu Costing'!$M110</f>
        <v>0</v>
      </c>
      <c r="E330" s="9">
        <f t="shared" si="14"/>
        <v>0</v>
      </c>
      <c r="F330" s="158"/>
      <c r="G330" s="26">
        <f t="shared" si="15"/>
        <v>0</v>
      </c>
      <c r="H330" s="567"/>
      <c r="I330" s="567"/>
      <c r="J330" s="569"/>
      <c r="K330" s="569"/>
      <c r="L330" s="569"/>
      <c r="M330" s="569"/>
      <c r="N330" s="569"/>
      <c r="O330" s="569"/>
      <c r="Q330" s="223"/>
      <c r="R330" s="223"/>
      <c r="S330" s="223"/>
      <c r="T330" s="223"/>
      <c r="U330" s="223"/>
      <c r="V330" s="223"/>
      <c r="W330" s="223"/>
      <c r="X330" s="223"/>
      <c r="Y330" s="223"/>
      <c r="Z330" s="223"/>
    </row>
    <row r="331" spans="1:26" s="192" customFormat="1" x14ac:dyDescent="0.25">
      <c r="A331" s="546"/>
      <c r="B331" s="87">
        <f>'Menu Costing'!J111</f>
        <v>0</v>
      </c>
      <c r="C331" s="158"/>
      <c r="D331" s="89" t="b">
        <f>'Menu Costing'!$M111</f>
        <v>0</v>
      </c>
      <c r="E331" s="9">
        <f t="shared" si="14"/>
        <v>0</v>
      </c>
      <c r="F331" s="158"/>
      <c r="G331" s="26">
        <f t="shared" si="15"/>
        <v>0</v>
      </c>
      <c r="H331" s="567"/>
      <c r="I331" s="567"/>
      <c r="J331" s="569"/>
      <c r="K331" s="569"/>
      <c r="L331" s="569"/>
      <c r="M331" s="569"/>
      <c r="N331" s="569"/>
      <c r="O331" s="569"/>
      <c r="Q331" s="223"/>
      <c r="R331" s="223"/>
      <c r="S331" s="223"/>
      <c r="T331" s="223"/>
      <c r="U331" s="223"/>
      <c r="V331" s="223"/>
      <c r="W331" s="223"/>
      <c r="X331" s="223"/>
      <c r="Y331" s="223"/>
      <c r="Z331" s="223"/>
    </row>
    <row r="332" spans="1:26" s="192" customFormat="1" x14ac:dyDescent="0.25">
      <c r="A332" s="546"/>
      <c r="B332" s="87">
        <f>'Menu Costing'!J112</f>
        <v>0</v>
      </c>
      <c r="C332" s="158"/>
      <c r="D332" s="89" t="b">
        <f>'Menu Costing'!$M112</f>
        <v>0</v>
      </c>
      <c r="E332" s="9">
        <f t="shared" si="14"/>
        <v>0</v>
      </c>
      <c r="F332" s="158"/>
      <c r="G332" s="26">
        <f t="shared" si="15"/>
        <v>0</v>
      </c>
      <c r="H332" s="567"/>
      <c r="I332" s="567"/>
      <c r="J332" s="569"/>
      <c r="K332" s="569"/>
      <c r="L332" s="569"/>
      <c r="M332" s="569"/>
      <c r="N332" s="569"/>
      <c r="O332" s="569"/>
      <c r="Q332" s="223"/>
      <c r="R332" s="223"/>
      <c r="S332" s="223"/>
      <c r="T332" s="223"/>
      <c r="U332" s="223"/>
      <c r="V332" s="223"/>
      <c r="W332" s="223"/>
      <c r="X332" s="223"/>
      <c r="Y332" s="223"/>
      <c r="Z332" s="223"/>
    </row>
    <row r="333" spans="1:26" s="192" customFormat="1" x14ac:dyDescent="0.25">
      <c r="A333" s="546"/>
      <c r="B333" s="87">
        <f>'Menu Costing'!J113</f>
        <v>0</v>
      </c>
      <c r="C333" s="158"/>
      <c r="D333" s="89">
        <f>'Menu Costing'!$M113</f>
        <v>0</v>
      </c>
      <c r="E333" s="9">
        <f t="shared" si="14"/>
        <v>0</v>
      </c>
      <c r="F333" s="158"/>
      <c r="G333" s="26">
        <f t="shared" si="15"/>
        <v>0</v>
      </c>
      <c r="H333" s="567"/>
      <c r="I333" s="567"/>
      <c r="J333" s="569"/>
      <c r="K333" s="569"/>
      <c r="L333" s="569"/>
      <c r="M333" s="569"/>
      <c r="N333" s="569"/>
      <c r="O333" s="569"/>
      <c r="Q333" s="223"/>
      <c r="R333" s="223"/>
      <c r="S333" s="223"/>
      <c r="T333" s="223"/>
      <c r="U333" s="223"/>
      <c r="V333" s="223"/>
      <c r="W333" s="223"/>
      <c r="X333" s="223"/>
      <c r="Y333" s="223"/>
      <c r="Z333" s="223"/>
    </row>
    <row r="334" spans="1:26" s="192" customFormat="1" x14ac:dyDescent="0.25">
      <c r="A334" s="546"/>
      <c r="B334" s="87">
        <f>'Menu Costing'!J114</f>
        <v>0</v>
      </c>
      <c r="C334" s="158"/>
      <c r="D334" s="89">
        <f>'Menu Costing'!$M114</f>
        <v>0</v>
      </c>
      <c r="E334" s="9">
        <f t="shared" si="14"/>
        <v>0</v>
      </c>
      <c r="F334" s="158"/>
      <c r="G334" s="26">
        <f t="shared" si="15"/>
        <v>0</v>
      </c>
      <c r="H334" s="567"/>
      <c r="I334" s="567"/>
      <c r="J334" s="569"/>
      <c r="K334" s="569"/>
      <c r="L334" s="569"/>
      <c r="M334" s="569"/>
      <c r="N334" s="569"/>
      <c r="O334" s="569"/>
      <c r="Q334" s="223"/>
      <c r="R334" s="223"/>
      <c r="S334" s="223"/>
      <c r="T334" s="223"/>
      <c r="U334" s="223"/>
      <c r="V334" s="223"/>
      <c r="W334" s="223"/>
      <c r="X334" s="223"/>
      <c r="Y334" s="223"/>
      <c r="Z334" s="223"/>
    </row>
    <row r="335" spans="1:26" s="192" customFormat="1" x14ac:dyDescent="0.25">
      <c r="A335" s="546"/>
      <c r="B335" s="87">
        <f>'Menu Costing'!J115</f>
        <v>0</v>
      </c>
      <c r="C335" s="158"/>
      <c r="D335" s="89">
        <f>'Menu Costing'!$M115</f>
        <v>0</v>
      </c>
      <c r="E335" s="9">
        <f t="shared" si="14"/>
        <v>0</v>
      </c>
      <c r="F335" s="158"/>
      <c r="G335" s="26">
        <f t="shared" si="15"/>
        <v>0</v>
      </c>
      <c r="H335" s="567"/>
      <c r="I335" s="567"/>
      <c r="J335" s="569"/>
      <c r="K335" s="569"/>
      <c r="L335" s="569"/>
      <c r="M335" s="569"/>
      <c r="N335" s="569"/>
      <c r="O335" s="569"/>
      <c r="Q335" s="223"/>
      <c r="R335" s="223"/>
      <c r="S335" s="223"/>
      <c r="T335" s="223"/>
      <c r="U335" s="223"/>
      <c r="V335" s="223"/>
      <c r="W335" s="223"/>
      <c r="X335" s="223"/>
      <c r="Y335" s="223"/>
      <c r="Z335" s="223"/>
    </row>
    <row r="336" spans="1:26" s="192" customFormat="1" x14ac:dyDescent="0.25">
      <c r="A336" s="546"/>
      <c r="B336" s="87">
        <f>'Menu Costing'!J116</f>
        <v>0</v>
      </c>
      <c r="C336" s="158"/>
      <c r="D336" s="89">
        <f>'Menu Costing'!$M116</f>
        <v>0</v>
      </c>
      <c r="E336" s="9">
        <f t="shared" si="14"/>
        <v>0</v>
      </c>
      <c r="F336" s="158"/>
      <c r="G336" s="26">
        <f t="shared" si="15"/>
        <v>0</v>
      </c>
      <c r="H336" s="567"/>
      <c r="I336" s="567"/>
      <c r="J336" s="569"/>
      <c r="K336" s="569"/>
      <c r="L336" s="569"/>
      <c r="M336" s="569"/>
      <c r="N336" s="569"/>
      <c r="O336" s="569"/>
      <c r="Q336" s="223"/>
      <c r="R336" s="223"/>
      <c r="S336" s="223"/>
      <c r="T336" s="223"/>
      <c r="U336" s="223"/>
      <c r="V336" s="223"/>
      <c r="W336" s="223"/>
      <c r="X336" s="223"/>
      <c r="Y336" s="223"/>
      <c r="Z336" s="223"/>
    </row>
    <row r="337" spans="1:26" s="192" customFormat="1" x14ac:dyDescent="0.25">
      <c r="A337" s="546"/>
      <c r="B337" s="87">
        <f>'Menu Costing'!J117</f>
        <v>0</v>
      </c>
      <c r="C337" s="158"/>
      <c r="D337" s="89">
        <f>'Menu Costing'!$M117</f>
        <v>0</v>
      </c>
      <c r="E337" s="9">
        <f t="shared" si="14"/>
        <v>0</v>
      </c>
      <c r="F337" s="158"/>
      <c r="G337" s="26">
        <f t="shared" si="15"/>
        <v>0</v>
      </c>
      <c r="H337" s="567"/>
      <c r="I337" s="567"/>
      <c r="J337" s="569"/>
      <c r="K337" s="569"/>
      <c r="L337" s="569"/>
      <c r="M337" s="569"/>
      <c r="N337" s="569"/>
      <c r="O337" s="569"/>
      <c r="Q337" s="223"/>
      <c r="R337" s="223"/>
      <c r="S337" s="223"/>
      <c r="T337" s="223"/>
      <c r="U337" s="223"/>
      <c r="V337" s="223"/>
      <c r="W337" s="223"/>
      <c r="X337" s="223"/>
      <c r="Y337" s="223"/>
      <c r="Z337" s="223"/>
    </row>
    <row r="338" spans="1:26" s="192" customFormat="1" x14ac:dyDescent="0.25">
      <c r="A338" s="546"/>
      <c r="B338" s="87">
        <f>'Menu Costing'!J118</f>
        <v>0</v>
      </c>
      <c r="C338" s="158"/>
      <c r="D338" s="89">
        <f>'Menu Costing'!$M118</f>
        <v>0</v>
      </c>
      <c r="E338" s="9">
        <f t="shared" si="14"/>
        <v>0</v>
      </c>
      <c r="F338" s="158"/>
      <c r="G338" s="26">
        <f t="shared" si="15"/>
        <v>0</v>
      </c>
      <c r="H338" s="567"/>
      <c r="I338" s="567"/>
      <c r="J338" s="569"/>
      <c r="K338" s="569"/>
      <c r="L338" s="569"/>
      <c r="M338" s="569"/>
      <c r="N338" s="569"/>
      <c r="O338" s="569"/>
      <c r="Q338" s="223"/>
      <c r="R338" s="223"/>
      <c r="S338" s="223"/>
      <c r="T338" s="223"/>
      <c r="U338" s="223"/>
      <c r="V338" s="223"/>
      <c r="W338" s="223"/>
      <c r="X338" s="223"/>
      <c r="Y338" s="223"/>
      <c r="Z338" s="223"/>
    </row>
    <row r="339" spans="1:26" s="192" customFormat="1" x14ac:dyDescent="0.25">
      <c r="A339" s="546"/>
      <c r="B339" s="87">
        <f>'Menu Costing'!J119</f>
        <v>0</v>
      </c>
      <c r="C339" s="158"/>
      <c r="D339" s="89">
        <f>'Menu Costing'!$M119</f>
        <v>0</v>
      </c>
      <c r="E339" s="9">
        <f t="shared" si="14"/>
        <v>0</v>
      </c>
      <c r="F339" s="158"/>
      <c r="G339" s="26">
        <f t="shared" si="15"/>
        <v>0</v>
      </c>
      <c r="H339" s="567"/>
      <c r="I339" s="567"/>
      <c r="J339" s="569"/>
      <c r="K339" s="569"/>
      <c r="L339" s="569"/>
      <c r="M339" s="569"/>
      <c r="N339" s="569"/>
      <c r="O339" s="569"/>
      <c r="Q339" s="223"/>
      <c r="R339" s="223"/>
      <c r="S339" s="223"/>
      <c r="T339" s="223"/>
      <c r="U339" s="223"/>
      <c r="V339" s="223"/>
      <c r="W339" s="223"/>
      <c r="X339" s="223"/>
      <c r="Y339" s="223"/>
      <c r="Z339" s="223"/>
    </row>
    <row r="340" spans="1:26" s="192" customFormat="1" x14ac:dyDescent="0.25">
      <c r="A340" s="546"/>
      <c r="B340" s="87">
        <f>'Menu Costing'!J120</f>
        <v>0</v>
      </c>
      <c r="C340" s="158"/>
      <c r="D340" s="89">
        <f>'Menu Costing'!$M120</f>
        <v>0</v>
      </c>
      <c r="E340" s="9">
        <f t="shared" si="14"/>
        <v>0</v>
      </c>
      <c r="F340" s="158"/>
      <c r="G340" s="26">
        <f t="shared" si="15"/>
        <v>0</v>
      </c>
      <c r="H340" s="567"/>
      <c r="I340" s="567"/>
      <c r="J340" s="569"/>
      <c r="K340" s="569"/>
      <c r="L340" s="569"/>
      <c r="M340" s="569"/>
      <c r="N340" s="569"/>
      <c r="O340" s="569"/>
      <c r="Q340" s="223"/>
      <c r="R340" s="223"/>
      <c r="S340" s="223"/>
      <c r="T340" s="223"/>
      <c r="U340" s="223"/>
      <c r="V340" s="223"/>
      <c r="W340" s="223"/>
      <c r="X340" s="223"/>
      <c r="Y340" s="223"/>
      <c r="Z340" s="223"/>
    </row>
    <row r="341" spans="1:26" s="192" customFormat="1" x14ac:dyDescent="0.25">
      <c r="A341" s="546"/>
      <c r="B341" s="87">
        <f>'Menu Costing'!J121</f>
        <v>0</v>
      </c>
      <c r="C341" s="158"/>
      <c r="D341" s="89">
        <f>'Menu Costing'!$M121</f>
        <v>0</v>
      </c>
      <c r="E341" s="9">
        <f t="shared" si="14"/>
        <v>0</v>
      </c>
      <c r="F341" s="158"/>
      <c r="G341" s="26">
        <f t="shared" si="15"/>
        <v>0</v>
      </c>
      <c r="H341" s="567"/>
      <c r="I341" s="567"/>
      <c r="J341" s="569"/>
      <c r="K341" s="569"/>
      <c r="L341" s="569"/>
      <c r="M341" s="569"/>
      <c r="N341" s="569"/>
      <c r="O341" s="569"/>
      <c r="Q341" s="223"/>
      <c r="R341" s="223"/>
      <c r="S341" s="223"/>
      <c r="T341" s="223"/>
      <c r="U341" s="223"/>
      <c r="V341" s="223"/>
      <c r="W341" s="223"/>
      <c r="X341" s="223"/>
      <c r="Y341" s="223"/>
      <c r="Z341" s="223"/>
    </row>
    <row r="342" spans="1:26" s="192" customFormat="1" ht="15.75" thickBot="1" x14ac:dyDescent="0.3">
      <c r="A342" s="547"/>
      <c r="B342" s="187">
        <f>'Menu Costing'!J122</f>
        <v>0</v>
      </c>
      <c r="C342" s="159"/>
      <c r="D342" s="91">
        <f>'Menu Costing'!$M122</f>
        <v>0</v>
      </c>
      <c r="E342" s="185">
        <f t="shared" si="14"/>
        <v>0</v>
      </c>
      <c r="F342" s="159"/>
      <c r="G342" s="186">
        <f t="shared" si="15"/>
        <v>0</v>
      </c>
      <c r="H342" s="567"/>
      <c r="I342" s="567"/>
      <c r="J342" s="569"/>
      <c r="K342" s="569"/>
      <c r="L342" s="569"/>
      <c r="M342" s="569"/>
      <c r="N342" s="569"/>
      <c r="O342" s="569"/>
      <c r="Q342" s="223"/>
      <c r="R342" s="223"/>
      <c r="S342" s="223"/>
      <c r="T342" s="223"/>
      <c r="U342" s="223"/>
      <c r="V342" s="223"/>
      <c r="W342" s="223"/>
      <c r="X342" s="223"/>
      <c r="Y342" s="223"/>
      <c r="Z342" s="223"/>
    </row>
    <row r="343" spans="1:26" s="192" customFormat="1" x14ac:dyDescent="0.25">
      <c r="A343" s="545" t="s">
        <v>7</v>
      </c>
      <c r="B343" s="84">
        <f>'Menu Costing'!N105</f>
        <v>0</v>
      </c>
      <c r="C343" s="157"/>
      <c r="D343" s="86" t="b">
        <f>'Menu Costing'!$Q105</f>
        <v>0</v>
      </c>
      <c r="E343" s="92">
        <f t="shared" si="14"/>
        <v>0</v>
      </c>
      <c r="F343" s="157"/>
      <c r="G343" s="28">
        <f t="shared" si="15"/>
        <v>0</v>
      </c>
      <c r="H343" s="567"/>
      <c r="I343" s="567"/>
      <c r="J343" s="569"/>
      <c r="K343" s="569"/>
      <c r="L343" s="569"/>
      <c r="M343" s="569"/>
      <c r="N343" s="569"/>
      <c r="O343" s="569"/>
      <c r="Q343" s="223"/>
      <c r="R343" s="223"/>
      <c r="S343" s="223"/>
      <c r="T343" s="223"/>
      <c r="U343" s="223"/>
      <c r="V343" s="223"/>
      <c r="W343" s="223"/>
      <c r="X343" s="223"/>
      <c r="Y343" s="223"/>
      <c r="Z343" s="223"/>
    </row>
    <row r="344" spans="1:26" s="192" customFormat="1" x14ac:dyDescent="0.25">
      <c r="A344" s="546"/>
      <c r="B344" s="87">
        <f>'Menu Costing'!N106</f>
        <v>0</v>
      </c>
      <c r="C344" s="158"/>
      <c r="D344" s="89" t="b">
        <f>'Menu Costing'!$Q106</f>
        <v>0</v>
      </c>
      <c r="E344" s="9">
        <f t="shared" si="14"/>
        <v>0</v>
      </c>
      <c r="F344" s="158"/>
      <c r="G344" s="26">
        <f t="shared" si="15"/>
        <v>0</v>
      </c>
      <c r="H344" s="567"/>
      <c r="I344" s="567"/>
      <c r="J344" s="569"/>
      <c r="K344" s="569"/>
      <c r="L344" s="569"/>
      <c r="M344" s="569"/>
      <c r="N344" s="569"/>
      <c r="O344" s="569"/>
      <c r="Q344" s="223"/>
      <c r="R344" s="223"/>
      <c r="S344" s="223"/>
      <c r="T344" s="223"/>
      <c r="U344" s="223"/>
      <c r="V344" s="223"/>
      <c r="W344" s="223"/>
      <c r="X344" s="223"/>
      <c r="Y344" s="223"/>
      <c r="Z344" s="223"/>
    </row>
    <row r="345" spans="1:26" s="192" customFormat="1" x14ac:dyDescent="0.25">
      <c r="A345" s="546"/>
      <c r="B345" s="87">
        <f>'Menu Costing'!N107</f>
        <v>0</v>
      </c>
      <c r="C345" s="158"/>
      <c r="D345" s="89" t="b">
        <f>'Menu Costing'!$Q107</f>
        <v>0</v>
      </c>
      <c r="E345" s="9">
        <f t="shared" si="14"/>
        <v>0</v>
      </c>
      <c r="F345" s="158"/>
      <c r="G345" s="26">
        <f t="shared" si="15"/>
        <v>0</v>
      </c>
      <c r="H345" s="567"/>
      <c r="I345" s="567"/>
      <c r="J345" s="569"/>
      <c r="K345" s="569"/>
      <c r="L345" s="569"/>
      <c r="M345" s="569"/>
      <c r="N345" s="569"/>
      <c r="O345" s="569"/>
      <c r="Q345" s="223"/>
      <c r="R345" s="223"/>
      <c r="S345" s="223"/>
      <c r="T345" s="223"/>
      <c r="U345" s="223"/>
      <c r="V345" s="223"/>
      <c r="W345" s="223"/>
      <c r="X345" s="223"/>
      <c r="Y345" s="223"/>
      <c r="Z345" s="223"/>
    </row>
    <row r="346" spans="1:26" s="192" customFormat="1" x14ac:dyDescent="0.25">
      <c r="A346" s="546"/>
      <c r="B346" s="87">
        <f>'Menu Costing'!N108</f>
        <v>0</v>
      </c>
      <c r="C346" s="158"/>
      <c r="D346" s="89" t="b">
        <f>'Menu Costing'!$Q108</f>
        <v>0</v>
      </c>
      <c r="E346" s="9">
        <f t="shared" si="14"/>
        <v>0</v>
      </c>
      <c r="F346" s="158"/>
      <c r="G346" s="26">
        <f t="shared" si="15"/>
        <v>0</v>
      </c>
      <c r="H346" s="567"/>
      <c r="I346" s="567"/>
      <c r="J346" s="569"/>
      <c r="K346" s="569"/>
      <c r="L346" s="569"/>
      <c r="M346" s="569"/>
      <c r="N346" s="569"/>
      <c r="O346" s="569"/>
      <c r="Q346" s="223"/>
      <c r="R346" s="223"/>
      <c r="S346" s="223"/>
      <c r="T346" s="223"/>
      <c r="U346" s="223"/>
      <c r="V346" s="223"/>
      <c r="W346" s="223"/>
      <c r="X346" s="223"/>
      <c r="Y346" s="223"/>
      <c r="Z346" s="223"/>
    </row>
    <row r="347" spans="1:26" s="192" customFormat="1" x14ac:dyDescent="0.25">
      <c r="A347" s="546"/>
      <c r="B347" s="87">
        <f>'Menu Costing'!N109</f>
        <v>0</v>
      </c>
      <c r="C347" s="158"/>
      <c r="D347" s="89" t="b">
        <f>'Menu Costing'!$Q109</f>
        <v>0</v>
      </c>
      <c r="E347" s="9">
        <f t="shared" si="14"/>
        <v>0</v>
      </c>
      <c r="F347" s="158"/>
      <c r="G347" s="26">
        <f t="shared" si="15"/>
        <v>0</v>
      </c>
      <c r="H347" s="567"/>
      <c r="I347" s="567"/>
      <c r="J347" s="569"/>
      <c r="K347" s="569"/>
      <c r="L347" s="569"/>
      <c r="M347" s="569"/>
      <c r="N347" s="569"/>
      <c r="O347" s="569"/>
      <c r="Q347" s="223"/>
      <c r="R347" s="223"/>
      <c r="S347" s="223"/>
      <c r="T347" s="223"/>
      <c r="U347" s="223"/>
      <c r="V347" s="223"/>
      <c r="W347" s="223"/>
      <c r="X347" s="223"/>
      <c r="Y347" s="223"/>
      <c r="Z347" s="223"/>
    </row>
    <row r="348" spans="1:26" s="192" customFormat="1" x14ac:dyDescent="0.25">
      <c r="A348" s="546"/>
      <c r="B348" s="87">
        <f>'Menu Costing'!N110</f>
        <v>0</v>
      </c>
      <c r="C348" s="158"/>
      <c r="D348" s="89" t="b">
        <f>'Menu Costing'!$Q110</f>
        <v>0</v>
      </c>
      <c r="E348" s="9">
        <f t="shared" si="14"/>
        <v>0</v>
      </c>
      <c r="F348" s="158"/>
      <c r="G348" s="26">
        <f t="shared" si="15"/>
        <v>0</v>
      </c>
      <c r="H348" s="567"/>
      <c r="I348" s="567"/>
      <c r="J348" s="569"/>
      <c r="K348" s="569"/>
      <c r="L348" s="569"/>
      <c r="M348" s="569"/>
      <c r="N348" s="569"/>
      <c r="O348" s="569"/>
      <c r="Q348" s="223"/>
      <c r="R348" s="223"/>
      <c r="S348" s="223"/>
      <c r="T348" s="223"/>
      <c r="U348" s="223"/>
      <c r="V348" s="223"/>
      <c r="W348" s="223"/>
      <c r="X348" s="223"/>
      <c r="Y348" s="223"/>
      <c r="Z348" s="223"/>
    </row>
    <row r="349" spans="1:26" s="192" customFormat="1" x14ac:dyDescent="0.25">
      <c r="A349" s="546"/>
      <c r="B349" s="87">
        <f>'Menu Costing'!N111</f>
        <v>0</v>
      </c>
      <c r="C349" s="158"/>
      <c r="D349" s="89" t="b">
        <f>'Menu Costing'!$Q111</f>
        <v>0</v>
      </c>
      <c r="E349" s="9">
        <f t="shared" si="14"/>
        <v>0</v>
      </c>
      <c r="F349" s="158"/>
      <c r="G349" s="26">
        <f t="shared" si="15"/>
        <v>0</v>
      </c>
      <c r="H349" s="567"/>
      <c r="I349" s="567"/>
      <c r="J349" s="569"/>
      <c r="K349" s="569"/>
      <c r="L349" s="569"/>
      <c r="M349" s="569"/>
      <c r="N349" s="569"/>
      <c r="O349" s="569"/>
      <c r="Q349" s="223"/>
      <c r="R349" s="223"/>
      <c r="S349" s="223"/>
      <c r="T349" s="223"/>
      <c r="U349" s="223"/>
      <c r="V349" s="223"/>
      <c r="W349" s="223"/>
      <c r="X349" s="223"/>
      <c r="Y349" s="223"/>
      <c r="Z349" s="223"/>
    </row>
    <row r="350" spans="1:26" s="192" customFormat="1" x14ac:dyDescent="0.25">
      <c r="A350" s="546"/>
      <c r="B350" s="87">
        <f>'Menu Costing'!N112</f>
        <v>0</v>
      </c>
      <c r="C350" s="158"/>
      <c r="D350" s="89" t="b">
        <f>'Menu Costing'!$Q112</f>
        <v>0</v>
      </c>
      <c r="E350" s="9">
        <f t="shared" si="14"/>
        <v>0</v>
      </c>
      <c r="F350" s="158"/>
      <c r="G350" s="26">
        <f t="shared" si="15"/>
        <v>0</v>
      </c>
      <c r="H350" s="567"/>
      <c r="I350" s="567"/>
      <c r="J350" s="569"/>
      <c r="K350" s="569"/>
      <c r="L350" s="569"/>
      <c r="M350" s="569"/>
      <c r="N350" s="569"/>
      <c r="O350" s="569"/>
      <c r="Q350" s="223"/>
      <c r="R350" s="223"/>
      <c r="S350" s="223"/>
      <c r="T350" s="223"/>
      <c r="U350" s="223"/>
      <c r="V350" s="223"/>
      <c r="W350" s="223"/>
      <c r="X350" s="223"/>
      <c r="Y350" s="223"/>
      <c r="Z350" s="223"/>
    </row>
    <row r="351" spans="1:26" s="192" customFormat="1" x14ac:dyDescent="0.25">
      <c r="A351" s="546"/>
      <c r="B351" s="87">
        <f>'Menu Costing'!N113</f>
        <v>0</v>
      </c>
      <c r="C351" s="158"/>
      <c r="D351" s="89">
        <f>'Menu Costing'!$Q113</f>
        <v>0</v>
      </c>
      <c r="E351" s="9">
        <f t="shared" si="14"/>
        <v>0</v>
      </c>
      <c r="F351" s="158"/>
      <c r="G351" s="26">
        <f t="shared" si="15"/>
        <v>0</v>
      </c>
      <c r="H351" s="567"/>
      <c r="I351" s="567"/>
      <c r="J351" s="569"/>
      <c r="K351" s="569"/>
      <c r="L351" s="569"/>
      <c r="M351" s="569"/>
      <c r="N351" s="569"/>
      <c r="O351" s="569"/>
      <c r="Q351" s="223"/>
      <c r="R351" s="223"/>
      <c r="S351" s="223"/>
      <c r="T351" s="223"/>
      <c r="U351" s="223"/>
      <c r="V351" s="223"/>
      <c r="W351" s="223"/>
      <c r="X351" s="223"/>
      <c r="Y351" s="223"/>
      <c r="Z351" s="223"/>
    </row>
    <row r="352" spans="1:26" s="192" customFormat="1" x14ac:dyDescent="0.25">
      <c r="A352" s="546"/>
      <c r="B352" s="87">
        <f>'Menu Costing'!N114</f>
        <v>0</v>
      </c>
      <c r="C352" s="158"/>
      <c r="D352" s="89">
        <f>'Menu Costing'!$Q114</f>
        <v>0</v>
      </c>
      <c r="E352" s="9">
        <f t="shared" si="14"/>
        <v>0</v>
      </c>
      <c r="F352" s="158"/>
      <c r="G352" s="26">
        <f t="shared" si="15"/>
        <v>0</v>
      </c>
      <c r="H352" s="567"/>
      <c r="I352" s="567"/>
      <c r="J352" s="569"/>
      <c r="K352" s="569"/>
      <c r="L352" s="569"/>
      <c r="M352" s="569"/>
      <c r="N352" s="569"/>
      <c r="O352" s="569"/>
      <c r="Q352" s="223"/>
      <c r="R352" s="223"/>
      <c r="S352" s="223"/>
      <c r="T352" s="223"/>
      <c r="U352" s="223"/>
      <c r="V352" s="223"/>
      <c r="W352" s="223"/>
      <c r="X352" s="223"/>
      <c r="Y352" s="223"/>
      <c r="Z352" s="223"/>
    </row>
    <row r="353" spans="1:26" s="192" customFormat="1" x14ac:dyDescent="0.25">
      <c r="A353" s="546"/>
      <c r="B353" s="87">
        <f>'Menu Costing'!N115</f>
        <v>0</v>
      </c>
      <c r="C353" s="158"/>
      <c r="D353" s="89">
        <f>'Menu Costing'!$Q115</f>
        <v>0</v>
      </c>
      <c r="E353" s="9">
        <f t="shared" si="14"/>
        <v>0</v>
      </c>
      <c r="F353" s="158"/>
      <c r="G353" s="26">
        <f t="shared" si="15"/>
        <v>0</v>
      </c>
      <c r="H353" s="567"/>
      <c r="I353" s="567"/>
      <c r="J353" s="569"/>
      <c r="K353" s="569"/>
      <c r="L353" s="569"/>
      <c r="M353" s="569"/>
      <c r="N353" s="569"/>
      <c r="O353" s="569"/>
      <c r="Q353" s="223"/>
      <c r="R353" s="223"/>
      <c r="S353" s="223"/>
      <c r="T353" s="223"/>
      <c r="U353" s="223"/>
      <c r="V353" s="223"/>
      <c r="W353" s="223"/>
      <c r="X353" s="223"/>
      <c r="Y353" s="223"/>
      <c r="Z353" s="223"/>
    </row>
    <row r="354" spans="1:26" s="192" customFormat="1" x14ac:dyDescent="0.25">
      <c r="A354" s="546"/>
      <c r="B354" s="87">
        <f>'Menu Costing'!N116</f>
        <v>0</v>
      </c>
      <c r="C354" s="158"/>
      <c r="D354" s="89">
        <f>'Menu Costing'!$Q116</f>
        <v>0</v>
      </c>
      <c r="E354" s="9">
        <f t="shared" ref="E354:E417" si="16">C354*D354</f>
        <v>0</v>
      </c>
      <c r="F354" s="158"/>
      <c r="G354" s="26">
        <f t="shared" si="15"/>
        <v>0</v>
      </c>
      <c r="H354" s="567"/>
      <c r="I354" s="567"/>
      <c r="J354" s="569"/>
      <c r="K354" s="569"/>
      <c r="L354" s="569"/>
      <c r="M354" s="569"/>
      <c r="N354" s="569"/>
      <c r="O354" s="569"/>
      <c r="Q354" s="223"/>
      <c r="R354" s="223"/>
      <c r="S354" s="223"/>
      <c r="T354" s="223"/>
      <c r="U354" s="223"/>
      <c r="V354" s="223"/>
      <c r="W354" s="223"/>
      <c r="X354" s="223"/>
      <c r="Y354" s="223"/>
      <c r="Z354" s="223"/>
    </row>
    <row r="355" spans="1:26" s="192" customFormat="1" x14ac:dyDescent="0.25">
      <c r="A355" s="546"/>
      <c r="B355" s="87">
        <f>'Menu Costing'!N117</f>
        <v>0</v>
      </c>
      <c r="C355" s="158"/>
      <c r="D355" s="89">
        <f>'Menu Costing'!$Q117</f>
        <v>0</v>
      </c>
      <c r="E355" s="9">
        <f t="shared" si="16"/>
        <v>0</v>
      </c>
      <c r="F355" s="158"/>
      <c r="G355" s="26">
        <f t="shared" si="15"/>
        <v>0</v>
      </c>
      <c r="H355" s="567"/>
      <c r="I355" s="567"/>
      <c r="J355" s="569"/>
      <c r="K355" s="569"/>
      <c r="L355" s="569"/>
      <c r="M355" s="569"/>
      <c r="N355" s="569"/>
      <c r="O355" s="569"/>
      <c r="Q355" s="223"/>
      <c r="R355" s="223"/>
      <c r="S355" s="223"/>
      <c r="T355" s="223"/>
      <c r="U355" s="223"/>
      <c r="V355" s="223"/>
      <c r="W355" s="223"/>
      <c r="X355" s="223"/>
      <c r="Y355" s="223"/>
      <c r="Z355" s="223"/>
    </row>
    <row r="356" spans="1:26" s="192" customFormat="1" x14ac:dyDescent="0.25">
      <c r="A356" s="546"/>
      <c r="B356" s="87">
        <f>'Menu Costing'!N118</f>
        <v>0</v>
      </c>
      <c r="C356" s="158"/>
      <c r="D356" s="89">
        <f>'Menu Costing'!$Q118</f>
        <v>0</v>
      </c>
      <c r="E356" s="9">
        <f t="shared" si="16"/>
        <v>0</v>
      </c>
      <c r="F356" s="158"/>
      <c r="G356" s="26">
        <f t="shared" si="15"/>
        <v>0</v>
      </c>
      <c r="H356" s="567"/>
      <c r="I356" s="567"/>
      <c r="J356" s="569"/>
      <c r="K356" s="569"/>
      <c r="L356" s="569"/>
      <c r="M356" s="569"/>
      <c r="N356" s="569"/>
      <c r="O356" s="569"/>
      <c r="Q356" s="223"/>
      <c r="R356" s="223"/>
      <c r="S356" s="223"/>
      <c r="T356" s="223"/>
      <c r="U356" s="223"/>
      <c r="V356" s="223"/>
      <c r="W356" s="223"/>
      <c r="X356" s="223"/>
      <c r="Y356" s="223"/>
      <c r="Z356" s="223"/>
    </row>
    <row r="357" spans="1:26" s="192" customFormat="1" x14ac:dyDescent="0.25">
      <c r="A357" s="546"/>
      <c r="B357" s="87">
        <f>'Menu Costing'!N119</f>
        <v>0</v>
      </c>
      <c r="C357" s="158"/>
      <c r="D357" s="89">
        <f>'Menu Costing'!$Q119</f>
        <v>0</v>
      </c>
      <c r="E357" s="9">
        <f t="shared" si="16"/>
        <v>0</v>
      </c>
      <c r="F357" s="158"/>
      <c r="G357" s="26">
        <f t="shared" si="15"/>
        <v>0</v>
      </c>
      <c r="H357" s="567"/>
      <c r="I357" s="567"/>
      <c r="J357" s="569"/>
      <c r="K357" s="569"/>
      <c r="L357" s="569"/>
      <c r="M357" s="569"/>
      <c r="N357" s="569"/>
      <c r="O357" s="569"/>
      <c r="Q357" s="223"/>
      <c r="R357" s="223"/>
      <c r="S357" s="223"/>
      <c r="T357" s="223"/>
      <c r="U357" s="223"/>
      <c r="V357" s="223"/>
      <c r="W357" s="223"/>
      <c r="X357" s="223"/>
      <c r="Y357" s="223"/>
      <c r="Z357" s="223"/>
    </row>
    <row r="358" spans="1:26" s="192" customFormat="1" x14ac:dyDescent="0.25">
      <c r="A358" s="546"/>
      <c r="B358" s="87">
        <f>'Menu Costing'!N120</f>
        <v>0</v>
      </c>
      <c r="C358" s="158"/>
      <c r="D358" s="89">
        <f>'Menu Costing'!$Q120</f>
        <v>0</v>
      </c>
      <c r="E358" s="9">
        <f t="shared" si="16"/>
        <v>0</v>
      </c>
      <c r="F358" s="158"/>
      <c r="G358" s="26">
        <f t="shared" si="15"/>
        <v>0</v>
      </c>
      <c r="H358" s="567"/>
      <c r="I358" s="567"/>
      <c r="J358" s="569"/>
      <c r="K358" s="569"/>
      <c r="L358" s="569"/>
      <c r="M358" s="569"/>
      <c r="N358" s="569"/>
      <c r="O358" s="569"/>
      <c r="Q358" s="223"/>
      <c r="R358" s="223"/>
      <c r="S358" s="223"/>
      <c r="T358" s="223"/>
      <c r="U358" s="223"/>
      <c r="V358" s="223"/>
      <c r="W358" s="223"/>
      <c r="X358" s="223"/>
      <c r="Y358" s="223"/>
      <c r="Z358" s="223"/>
    </row>
    <row r="359" spans="1:26" s="192" customFormat="1" x14ac:dyDescent="0.25">
      <c r="A359" s="546"/>
      <c r="B359" s="87">
        <f>'Menu Costing'!N121</f>
        <v>0</v>
      </c>
      <c r="C359" s="158"/>
      <c r="D359" s="89">
        <f>'Menu Costing'!$Q121</f>
        <v>0</v>
      </c>
      <c r="E359" s="9">
        <f t="shared" si="16"/>
        <v>0</v>
      </c>
      <c r="F359" s="158"/>
      <c r="G359" s="26">
        <f t="shared" si="15"/>
        <v>0</v>
      </c>
      <c r="H359" s="567"/>
      <c r="I359" s="567"/>
      <c r="J359" s="569"/>
      <c r="K359" s="569"/>
      <c r="L359" s="569"/>
      <c r="M359" s="569"/>
      <c r="N359" s="569"/>
      <c r="O359" s="569"/>
      <c r="Q359" s="223"/>
      <c r="R359" s="223"/>
      <c r="S359" s="223"/>
      <c r="T359" s="223"/>
      <c r="U359" s="223"/>
      <c r="V359" s="223"/>
      <c r="W359" s="223"/>
      <c r="X359" s="223"/>
      <c r="Y359" s="223"/>
      <c r="Z359" s="223"/>
    </row>
    <row r="360" spans="1:26" s="192" customFormat="1" ht="15.75" thickBot="1" x14ac:dyDescent="0.3">
      <c r="A360" s="547"/>
      <c r="B360" s="187">
        <f>'Menu Costing'!N122</f>
        <v>0</v>
      </c>
      <c r="C360" s="159"/>
      <c r="D360" s="91">
        <f>'Menu Costing'!$Q122</f>
        <v>0</v>
      </c>
      <c r="E360" s="185">
        <f t="shared" si="16"/>
        <v>0</v>
      </c>
      <c r="F360" s="159"/>
      <c r="G360" s="186">
        <f t="shared" si="15"/>
        <v>0</v>
      </c>
      <c r="H360" s="567"/>
      <c r="I360" s="567"/>
      <c r="J360" s="569"/>
      <c r="K360" s="569"/>
      <c r="L360" s="569"/>
      <c r="M360" s="569"/>
      <c r="N360" s="569"/>
      <c r="O360" s="569"/>
      <c r="Q360" s="223"/>
      <c r="R360" s="223"/>
      <c r="S360" s="223"/>
      <c r="T360" s="223"/>
      <c r="U360" s="223"/>
      <c r="V360" s="223"/>
      <c r="W360" s="223"/>
      <c r="X360" s="223"/>
      <c r="Y360" s="223"/>
      <c r="Z360" s="223"/>
    </row>
    <row r="361" spans="1:26" s="192" customFormat="1" x14ac:dyDescent="0.25">
      <c r="A361" s="545" t="s">
        <v>4</v>
      </c>
      <c r="B361" s="84">
        <f>'Menu Costing'!R105</f>
        <v>0</v>
      </c>
      <c r="C361" s="157"/>
      <c r="D361" s="86" t="b">
        <f>'Menu Costing'!$U105</f>
        <v>0</v>
      </c>
      <c r="E361" s="92">
        <f t="shared" si="16"/>
        <v>0</v>
      </c>
      <c r="F361" s="157"/>
      <c r="G361" s="28">
        <f t="shared" si="15"/>
        <v>0</v>
      </c>
      <c r="H361" s="567"/>
      <c r="I361" s="567"/>
      <c r="J361" s="569"/>
      <c r="K361" s="569"/>
      <c r="L361" s="569"/>
      <c r="M361" s="569"/>
      <c r="N361" s="569"/>
      <c r="O361" s="569"/>
      <c r="Q361" s="223"/>
      <c r="R361" s="223"/>
      <c r="S361" s="223"/>
      <c r="T361" s="223"/>
      <c r="U361" s="223"/>
      <c r="V361" s="223"/>
      <c r="W361" s="223"/>
      <c r="X361" s="223"/>
      <c r="Y361" s="223"/>
      <c r="Z361" s="223"/>
    </row>
    <row r="362" spans="1:26" s="192" customFormat="1" x14ac:dyDescent="0.25">
      <c r="A362" s="546"/>
      <c r="B362" s="87">
        <f>'Menu Costing'!R106</f>
        <v>0</v>
      </c>
      <c r="C362" s="158"/>
      <c r="D362" s="89" t="b">
        <f>'Menu Costing'!$U106</f>
        <v>0</v>
      </c>
      <c r="E362" s="9">
        <f t="shared" si="16"/>
        <v>0</v>
      </c>
      <c r="F362" s="158"/>
      <c r="G362" s="26">
        <f t="shared" si="15"/>
        <v>0</v>
      </c>
      <c r="H362" s="567"/>
      <c r="I362" s="567"/>
      <c r="J362" s="569"/>
      <c r="K362" s="569"/>
      <c r="L362" s="569"/>
      <c r="M362" s="569"/>
      <c r="N362" s="569"/>
      <c r="O362" s="569"/>
      <c r="Q362" s="223"/>
      <c r="R362" s="223"/>
      <c r="S362" s="223"/>
      <c r="T362" s="223"/>
      <c r="U362" s="223"/>
      <c r="V362" s="223"/>
      <c r="W362" s="223"/>
      <c r="X362" s="223"/>
      <c r="Y362" s="223"/>
      <c r="Z362" s="223"/>
    </row>
    <row r="363" spans="1:26" s="192" customFormat="1" x14ac:dyDescent="0.25">
      <c r="A363" s="546"/>
      <c r="B363" s="87">
        <f>'Menu Costing'!R107</f>
        <v>0</v>
      </c>
      <c r="C363" s="158"/>
      <c r="D363" s="89" t="b">
        <f>'Menu Costing'!$U107</f>
        <v>0</v>
      </c>
      <c r="E363" s="9">
        <f t="shared" si="16"/>
        <v>0</v>
      </c>
      <c r="F363" s="158"/>
      <c r="G363" s="26">
        <f t="shared" si="15"/>
        <v>0</v>
      </c>
      <c r="H363" s="567"/>
      <c r="I363" s="567"/>
      <c r="J363" s="569"/>
      <c r="K363" s="569"/>
      <c r="L363" s="569"/>
      <c r="M363" s="569"/>
      <c r="N363" s="569"/>
      <c r="O363" s="569"/>
      <c r="Q363" s="223"/>
      <c r="R363" s="223"/>
      <c r="S363" s="223"/>
      <c r="T363" s="223"/>
      <c r="U363" s="223"/>
      <c r="V363" s="223"/>
      <c r="W363" s="223"/>
      <c r="X363" s="223"/>
      <c r="Y363" s="223"/>
      <c r="Z363" s="223"/>
    </row>
    <row r="364" spans="1:26" s="192" customFormat="1" x14ac:dyDescent="0.25">
      <c r="A364" s="546"/>
      <c r="B364" s="87">
        <f>'Menu Costing'!R108</f>
        <v>0</v>
      </c>
      <c r="C364" s="158"/>
      <c r="D364" s="89" t="b">
        <f>'Menu Costing'!$U108</f>
        <v>0</v>
      </c>
      <c r="E364" s="9">
        <f t="shared" si="16"/>
        <v>0</v>
      </c>
      <c r="F364" s="158"/>
      <c r="G364" s="26">
        <f t="shared" si="15"/>
        <v>0</v>
      </c>
      <c r="H364" s="567"/>
      <c r="I364" s="567"/>
      <c r="J364" s="569"/>
      <c r="K364" s="569"/>
      <c r="L364" s="569"/>
      <c r="M364" s="569"/>
      <c r="N364" s="569"/>
      <c r="O364" s="569"/>
      <c r="Q364" s="223"/>
      <c r="R364" s="223"/>
      <c r="S364" s="223"/>
      <c r="T364" s="223"/>
      <c r="U364" s="223"/>
      <c r="V364" s="223"/>
      <c r="W364" s="223"/>
      <c r="X364" s="223"/>
      <c r="Y364" s="223"/>
      <c r="Z364" s="223"/>
    </row>
    <row r="365" spans="1:26" s="192" customFormat="1" x14ac:dyDescent="0.25">
      <c r="A365" s="546"/>
      <c r="B365" s="87">
        <f>'Menu Costing'!R109</f>
        <v>0</v>
      </c>
      <c r="C365" s="158"/>
      <c r="D365" s="89" t="b">
        <f>'Menu Costing'!$U109</f>
        <v>0</v>
      </c>
      <c r="E365" s="9">
        <f t="shared" si="16"/>
        <v>0</v>
      </c>
      <c r="F365" s="158"/>
      <c r="G365" s="26">
        <f t="shared" si="15"/>
        <v>0</v>
      </c>
      <c r="H365" s="567"/>
      <c r="I365" s="567"/>
      <c r="J365" s="569"/>
      <c r="K365" s="569"/>
      <c r="L365" s="569"/>
      <c r="M365" s="569"/>
      <c r="N365" s="569"/>
      <c r="O365" s="569"/>
      <c r="Q365" s="223"/>
      <c r="R365" s="223"/>
      <c r="S365" s="223"/>
      <c r="T365" s="223"/>
      <c r="U365" s="223"/>
      <c r="V365" s="223"/>
      <c r="W365" s="223"/>
      <c r="X365" s="223"/>
      <c r="Y365" s="223"/>
      <c r="Z365" s="223"/>
    </row>
    <row r="366" spans="1:26" s="192" customFormat="1" x14ac:dyDescent="0.25">
      <c r="A366" s="546"/>
      <c r="B366" s="87">
        <f>'Menu Costing'!R110</f>
        <v>0</v>
      </c>
      <c r="C366" s="158"/>
      <c r="D366" s="89" t="b">
        <f>'Menu Costing'!$U110</f>
        <v>0</v>
      </c>
      <c r="E366" s="9">
        <f t="shared" si="16"/>
        <v>0</v>
      </c>
      <c r="F366" s="158"/>
      <c r="G366" s="26">
        <f t="shared" si="15"/>
        <v>0</v>
      </c>
      <c r="H366" s="567"/>
      <c r="I366" s="567"/>
      <c r="J366" s="569"/>
      <c r="K366" s="569"/>
      <c r="L366" s="569"/>
      <c r="M366" s="569"/>
      <c r="N366" s="569"/>
      <c r="O366" s="569"/>
      <c r="Q366" s="223"/>
      <c r="R366" s="223"/>
      <c r="S366" s="223"/>
      <c r="T366" s="223"/>
      <c r="U366" s="223"/>
      <c r="V366" s="223"/>
      <c r="W366" s="223"/>
      <c r="X366" s="223"/>
      <c r="Y366" s="223"/>
      <c r="Z366" s="223"/>
    </row>
    <row r="367" spans="1:26" s="192" customFormat="1" x14ac:dyDescent="0.25">
      <c r="A367" s="546"/>
      <c r="B367" s="87">
        <f>'Menu Costing'!R111</f>
        <v>0</v>
      </c>
      <c r="C367" s="158"/>
      <c r="D367" s="89" t="b">
        <f>'Menu Costing'!$U111</f>
        <v>0</v>
      </c>
      <c r="E367" s="9">
        <f t="shared" si="16"/>
        <v>0</v>
      </c>
      <c r="F367" s="158"/>
      <c r="G367" s="26">
        <f t="shared" si="15"/>
        <v>0</v>
      </c>
      <c r="H367" s="567"/>
      <c r="I367" s="567"/>
      <c r="J367" s="569"/>
      <c r="K367" s="569"/>
      <c r="L367" s="569"/>
      <c r="M367" s="569"/>
      <c r="N367" s="569"/>
      <c r="O367" s="569"/>
      <c r="Q367" s="223"/>
      <c r="R367" s="223"/>
      <c r="S367" s="223"/>
      <c r="T367" s="223"/>
      <c r="U367" s="223"/>
      <c r="V367" s="223"/>
      <c r="W367" s="223"/>
      <c r="X367" s="223"/>
      <c r="Y367" s="223"/>
      <c r="Z367" s="223"/>
    </row>
    <row r="368" spans="1:26" s="192" customFormat="1" x14ac:dyDescent="0.25">
      <c r="A368" s="546"/>
      <c r="B368" s="87">
        <f>'Menu Costing'!R112</f>
        <v>0</v>
      </c>
      <c r="C368" s="158"/>
      <c r="D368" s="89" t="b">
        <f>'Menu Costing'!$U112</f>
        <v>0</v>
      </c>
      <c r="E368" s="9">
        <f t="shared" si="16"/>
        <v>0</v>
      </c>
      <c r="F368" s="158"/>
      <c r="G368" s="26">
        <f t="shared" si="15"/>
        <v>0</v>
      </c>
      <c r="H368" s="567"/>
      <c r="I368" s="567"/>
      <c r="J368" s="569"/>
      <c r="K368" s="569"/>
      <c r="L368" s="569"/>
      <c r="M368" s="569"/>
      <c r="N368" s="569"/>
      <c r="O368" s="569"/>
      <c r="Q368" s="223"/>
      <c r="R368" s="223"/>
      <c r="S368" s="223"/>
      <c r="T368" s="223"/>
      <c r="U368" s="223"/>
      <c r="V368" s="223"/>
      <c r="W368" s="223"/>
      <c r="X368" s="223"/>
      <c r="Y368" s="223"/>
      <c r="Z368" s="223"/>
    </row>
    <row r="369" spans="1:26" s="192" customFormat="1" x14ac:dyDescent="0.25">
      <c r="A369" s="546"/>
      <c r="B369" s="87">
        <f>'Menu Costing'!R113</f>
        <v>0</v>
      </c>
      <c r="C369" s="158"/>
      <c r="D369" s="89">
        <f>'Menu Costing'!$U113</f>
        <v>0</v>
      </c>
      <c r="E369" s="9">
        <f t="shared" si="16"/>
        <v>0</v>
      </c>
      <c r="F369" s="158"/>
      <c r="G369" s="26">
        <f t="shared" si="15"/>
        <v>0</v>
      </c>
      <c r="H369" s="567"/>
      <c r="I369" s="567"/>
      <c r="J369" s="569"/>
      <c r="K369" s="569"/>
      <c r="L369" s="569"/>
      <c r="M369" s="569"/>
      <c r="N369" s="569"/>
      <c r="O369" s="569"/>
      <c r="Q369" s="223"/>
      <c r="R369" s="223"/>
      <c r="S369" s="223"/>
      <c r="T369" s="223"/>
      <c r="U369" s="223"/>
      <c r="V369" s="223"/>
      <c r="W369" s="223"/>
      <c r="X369" s="223"/>
      <c r="Y369" s="223"/>
      <c r="Z369" s="223"/>
    </row>
    <row r="370" spans="1:26" s="192" customFormat="1" x14ac:dyDescent="0.25">
      <c r="A370" s="546"/>
      <c r="B370" s="87">
        <f>'Menu Costing'!R114</f>
        <v>0</v>
      </c>
      <c r="C370" s="158"/>
      <c r="D370" s="89">
        <f>'Menu Costing'!$U114</f>
        <v>0</v>
      </c>
      <c r="E370" s="9">
        <f t="shared" si="16"/>
        <v>0</v>
      </c>
      <c r="F370" s="158"/>
      <c r="G370" s="26">
        <f t="shared" si="15"/>
        <v>0</v>
      </c>
      <c r="H370" s="567"/>
      <c r="I370" s="567"/>
      <c r="J370" s="569"/>
      <c r="K370" s="569"/>
      <c r="L370" s="569"/>
      <c r="M370" s="569"/>
      <c r="N370" s="569"/>
      <c r="O370" s="569"/>
      <c r="Q370" s="223"/>
      <c r="R370" s="223"/>
      <c r="S370" s="223"/>
      <c r="T370" s="223"/>
      <c r="U370" s="223"/>
      <c r="V370" s="223"/>
      <c r="W370" s="223"/>
      <c r="X370" s="223"/>
      <c r="Y370" s="223"/>
      <c r="Z370" s="223"/>
    </row>
    <row r="371" spans="1:26" s="192" customFormat="1" x14ac:dyDescent="0.25">
      <c r="A371" s="546"/>
      <c r="B371" s="87">
        <f>'Menu Costing'!R115</f>
        <v>0</v>
      </c>
      <c r="C371" s="158"/>
      <c r="D371" s="89">
        <f>'Menu Costing'!$U115</f>
        <v>0</v>
      </c>
      <c r="E371" s="9">
        <f t="shared" si="16"/>
        <v>0</v>
      </c>
      <c r="F371" s="158"/>
      <c r="G371" s="26">
        <f t="shared" si="15"/>
        <v>0</v>
      </c>
      <c r="H371" s="567"/>
      <c r="I371" s="567"/>
      <c r="J371" s="569"/>
      <c r="K371" s="569"/>
      <c r="L371" s="569"/>
      <c r="M371" s="569"/>
      <c r="N371" s="569"/>
      <c r="O371" s="569"/>
      <c r="Q371" s="223"/>
      <c r="R371" s="223"/>
      <c r="S371" s="223"/>
      <c r="T371" s="223"/>
      <c r="U371" s="223"/>
      <c r="V371" s="223"/>
      <c r="W371" s="223"/>
      <c r="X371" s="223"/>
      <c r="Y371" s="223"/>
      <c r="Z371" s="223"/>
    </row>
    <row r="372" spans="1:26" s="192" customFormat="1" x14ac:dyDescent="0.25">
      <c r="A372" s="546"/>
      <c r="B372" s="87">
        <f>'Menu Costing'!R116</f>
        <v>0</v>
      </c>
      <c r="C372" s="158"/>
      <c r="D372" s="89">
        <f>'Menu Costing'!$U116</f>
        <v>0</v>
      </c>
      <c r="E372" s="9">
        <f t="shared" si="16"/>
        <v>0</v>
      </c>
      <c r="F372" s="158"/>
      <c r="G372" s="26">
        <f t="shared" si="15"/>
        <v>0</v>
      </c>
      <c r="H372" s="567"/>
      <c r="I372" s="567"/>
      <c r="J372" s="569"/>
      <c r="K372" s="569"/>
      <c r="L372" s="569"/>
      <c r="M372" s="569"/>
      <c r="N372" s="569"/>
      <c r="O372" s="569"/>
      <c r="Q372" s="223"/>
      <c r="R372" s="223"/>
      <c r="S372" s="223"/>
      <c r="T372" s="223"/>
      <c r="U372" s="223"/>
      <c r="V372" s="223"/>
      <c r="W372" s="223"/>
      <c r="X372" s="223"/>
      <c r="Y372" s="223"/>
      <c r="Z372" s="223"/>
    </row>
    <row r="373" spans="1:26" s="192" customFormat="1" x14ac:dyDescent="0.25">
      <c r="A373" s="546"/>
      <c r="B373" s="87">
        <f>'Menu Costing'!R117</f>
        <v>0</v>
      </c>
      <c r="C373" s="158"/>
      <c r="D373" s="89">
        <f>'Menu Costing'!$U117</f>
        <v>0</v>
      </c>
      <c r="E373" s="9">
        <f t="shared" si="16"/>
        <v>0</v>
      </c>
      <c r="F373" s="158"/>
      <c r="G373" s="26">
        <f t="shared" si="15"/>
        <v>0</v>
      </c>
      <c r="H373" s="567"/>
      <c r="I373" s="567"/>
      <c r="J373" s="569"/>
      <c r="K373" s="569"/>
      <c r="L373" s="569"/>
      <c r="M373" s="569"/>
      <c r="N373" s="569"/>
      <c r="O373" s="569"/>
      <c r="Q373" s="223"/>
      <c r="R373" s="223"/>
      <c r="S373" s="223"/>
      <c r="T373" s="223"/>
      <c r="U373" s="223"/>
      <c r="V373" s="223"/>
      <c r="W373" s="223"/>
      <c r="X373" s="223"/>
      <c r="Y373" s="223"/>
      <c r="Z373" s="223"/>
    </row>
    <row r="374" spans="1:26" s="192" customFormat="1" x14ac:dyDescent="0.25">
      <c r="A374" s="546"/>
      <c r="B374" s="87">
        <f>'Menu Costing'!R118</f>
        <v>0</v>
      </c>
      <c r="C374" s="158"/>
      <c r="D374" s="89">
        <f>'Menu Costing'!$U118</f>
        <v>0</v>
      </c>
      <c r="E374" s="9">
        <f t="shared" si="16"/>
        <v>0</v>
      </c>
      <c r="F374" s="158"/>
      <c r="G374" s="26">
        <f t="shared" si="15"/>
        <v>0</v>
      </c>
      <c r="H374" s="567"/>
      <c r="I374" s="567"/>
      <c r="J374" s="569"/>
      <c r="K374" s="569"/>
      <c r="L374" s="569"/>
      <c r="M374" s="569"/>
      <c r="N374" s="569"/>
      <c r="O374" s="569"/>
      <c r="Q374" s="223"/>
      <c r="R374" s="223"/>
      <c r="S374" s="223"/>
      <c r="T374" s="223"/>
      <c r="U374" s="223"/>
      <c r="V374" s="223"/>
      <c r="W374" s="223"/>
      <c r="X374" s="223"/>
      <c r="Y374" s="223"/>
      <c r="Z374" s="223"/>
    </row>
    <row r="375" spans="1:26" s="192" customFormat="1" x14ac:dyDescent="0.25">
      <c r="A375" s="546"/>
      <c r="B375" s="87">
        <f>'Menu Costing'!R119</f>
        <v>0</v>
      </c>
      <c r="C375" s="158"/>
      <c r="D375" s="89">
        <f>'Menu Costing'!$U119</f>
        <v>0</v>
      </c>
      <c r="E375" s="9">
        <f t="shared" si="16"/>
        <v>0</v>
      </c>
      <c r="F375" s="158"/>
      <c r="G375" s="26">
        <f t="shared" si="15"/>
        <v>0</v>
      </c>
      <c r="H375" s="567"/>
      <c r="I375" s="567"/>
      <c r="J375" s="569"/>
      <c r="K375" s="569"/>
      <c r="L375" s="569"/>
      <c r="M375" s="569"/>
      <c r="N375" s="569"/>
      <c r="O375" s="569"/>
      <c r="Q375" s="223"/>
      <c r="R375" s="223"/>
      <c r="S375" s="223"/>
      <c r="T375" s="223"/>
      <c r="U375" s="223"/>
      <c r="V375" s="223"/>
      <c r="W375" s="223"/>
      <c r="X375" s="223"/>
      <c r="Y375" s="223"/>
      <c r="Z375" s="223"/>
    </row>
    <row r="376" spans="1:26" s="192" customFormat="1" x14ac:dyDescent="0.25">
      <c r="A376" s="546"/>
      <c r="B376" s="87">
        <f>'Menu Costing'!R120</f>
        <v>0</v>
      </c>
      <c r="C376" s="158"/>
      <c r="D376" s="89">
        <f>'Menu Costing'!$U120</f>
        <v>0</v>
      </c>
      <c r="E376" s="9">
        <f t="shared" si="16"/>
        <v>0</v>
      </c>
      <c r="F376" s="158"/>
      <c r="G376" s="26">
        <f t="shared" si="15"/>
        <v>0</v>
      </c>
      <c r="H376" s="567"/>
      <c r="I376" s="567"/>
      <c r="J376" s="569"/>
      <c r="K376" s="569"/>
      <c r="L376" s="569"/>
      <c r="M376" s="569"/>
      <c r="N376" s="569"/>
      <c r="O376" s="569"/>
      <c r="Q376" s="223"/>
      <c r="R376" s="223"/>
      <c r="S376" s="223"/>
      <c r="T376" s="223"/>
      <c r="U376" s="223"/>
      <c r="V376" s="223"/>
      <c r="W376" s="223"/>
      <c r="X376" s="223"/>
      <c r="Y376" s="223"/>
      <c r="Z376" s="223"/>
    </row>
    <row r="377" spans="1:26" s="192" customFormat="1" x14ac:dyDescent="0.25">
      <c r="A377" s="546"/>
      <c r="B377" s="87">
        <f>'Menu Costing'!R121</f>
        <v>0</v>
      </c>
      <c r="C377" s="158"/>
      <c r="D377" s="89">
        <f>'Menu Costing'!$U121</f>
        <v>0</v>
      </c>
      <c r="E377" s="9">
        <f t="shared" si="16"/>
        <v>0</v>
      </c>
      <c r="F377" s="158"/>
      <c r="G377" s="26">
        <f t="shared" si="15"/>
        <v>0</v>
      </c>
      <c r="H377" s="567"/>
      <c r="I377" s="567"/>
      <c r="J377" s="569"/>
      <c r="K377" s="569"/>
      <c r="L377" s="569"/>
      <c r="M377" s="569"/>
      <c r="N377" s="569"/>
      <c r="O377" s="569"/>
      <c r="Q377" s="223"/>
      <c r="R377" s="223"/>
      <c r="S377" s="223"/>
      <c r="T377" s="223"/>
      <c r="U377" s="223"/>
      <c r="V377" s="223"/>
      <c r="W377" s="223"/>
      <c r="X377" s="223"/>
      <c r="Y377" s="223"/>
      <c r="Z377" s="223"/>
    </row>
    <row r="378" spans="1:26" s="192" customFormat="1" ht="15.75" thickBot="1" x14ac:dyDescent="0.3">
      <c r="A378" s="547"/>
      <c r="B378" s="187">
        <f>'Menu Costing'!R122</f>
        <v>0</v>
      </c>
      <c r="C378" s="159"/>
      <c r="D378" s="91">
        <f>'Menu Costing'!$U122</f>
        <v>0</v>
      </c>
      <c r="E378" s="185">
        <f t="shared" si="16"/>
        <v>0</v>
      </c>
      <c r="F378" s="159"/>
      <c r="G378" s="186">
        <f t="shared" si="15"/>
        <v>0</v>
      </c>
      <c r="H378" s="567"/>
      <c r="I378" s="567"/>
      <c r="J378" s="569"/>
      <c r="K378" s="569"/>
      <c r="L378" s="569"/>
      <c r="M378" s="569"/>
      <c r="N378" s="569"/>
      <c r="O378" s="569"/>
      <c r="Q378" s="223"/>
      <c r="R378" s="223"/>
      <c r="S378" s="223"/>
      <c r="T378" s="223"/>
      <c r="U378" s="223"/>
      <c r="V378" s="223"/>
      <c r="W378" s="223"/>
      <c r="X378" s="223"/>
      <c r="Y378" s="223"/>
      <c r="Z378" s="223"/>
    </row>
    <row r="379" spans="1:26" s="192" customFormat="1" ht="75" customHeight="1" thickBot="1" x14ac:dyDescent="0.3">
      <c r="A379" s="573">
        <f>'Menu Costing'!B129</f>
        <v>0</v>
      </c>
      <c r="B379" s="574"/>
      <c r="C379" s="191" t="s">
        <v>48</v>
      </c>
      <c r="D379" s="29" t="s">
        <v>49</v>
      </c>
      <c r="E379" s="191" t="s">
        <v>9</v>
      </c>
      <c r="F379" s="191" t="s">
        <v>50</v>
      </c>
      <c r="G379" s="30" t="s">
        <v>51</v>
      </c>
      <c r="H379" s="567"/>
      <c r="I379" s="567"/>
      <c r="J379" s="569"/>
      <c r="K379" s="569"/>
      <c r="L379" s="569"/>
      <c r="M379" s="569"/>
      <c r="N379" s="569"/>
      <c r="O379" s="569"/>
      <c r="Q379" s="223"/>
      <c r="R379" s="223"/>
      <c r="S379" s="223"/>
      <c r="T379" s="223"/>
      <c r="U379" s="223"/>
      <c r="V379" s="223"/>
      <c r="W379" s="223"/>
      <c r="X379" s="223"/>
      <c r="Y379" s="223"/>
      <c r="Z379" s="223"/>
    </row>
    <row r="380" spans="1:26" s="192" customFormat="1" x14ac:dyDescent="0.25">
      <c r="A380" s="545" t="s">
        <v>2</v>
      </c>
      <c r="B380" s="84">
        <f>'Menu Costing'!B132</f>
        <v>0</v>
      </c>
      <c r="C380" s="157"/>
      <c r="D380" s="86" t="b">
        <f>'Menu Costing'!E132</f>
        <v>0</v>
      </c>
      <c r="E380" s="92">
        <f t="shared" si="16"/>
        <v>0</v>
      </c>
      <c r="F380" s="157"/>
      <c r="G380" s="28">
        <f t="shared" si="15"/>
        <v>0</v>
      </c>
      <c r="H380" s="567"/>
      <c r="I380" s="567"/>
      <c r="J380" s="569"/>
      <c r="K380" s="569"/>
      <c r="L380" s="569"/>
      <c r="M380" s="569"/>
      <c r="N380" s="569"/>
      <c r="O380" s="569"/>
      <c r="Q380" s="223"/>
      <c r="R380" s="223"/>
      <c r="S380" s="223"/>
      <c r="T380" s="223"/>
      <c r="U380" s="223"/>
      <c r="V380" s="223"/>
      <c r="W380" s="223"/>
      <c r="X380" s="223"/>
      <c r="Y380" s="223"/>
      <c r="Z380" s="223"/>
    </row>
    <row r="381" spans="1:26" s="192" customFormat="1" x14ac:dyDescent="0.25">
      <c r="A381" s="546"/>
      <c r="B381" s="87">
        <f>'Menu Costing'!B133</f>
        <v>0</v>
      </c>
      <c r="C381" s="158"/>
      <c r="D381" s="89" t="b">
        <f>'Menu Costing'!E133</f>
        <v>0</v>
      </c>
      <c r="E381" s="9">
        <f t="shared" si="16"/>
        <v>0</v>
      </c>
      <c r="F381" s="158"/>
      <c r="G381" s="26">
        <f t="shared" si="15"/>
        <v>0</v>
      </c>
      <c r="H381" s="567"/>
      <c r="I381" s="567"/>
      <c r="J381" s="569"/>
      <c r="K381" s="569"/>
      <c r="L381" s="569"/>
      <c r="M381" s="569"/>
      <c r="N381" s="569"/>
      <c r="O381" s="569"/>
      <c r="Q381" s="223"/>
      <c r="R381" s="223"/>
      <c r="S381" s="223"/>
      <c r="T381" s="223"/>
      <c r="U381" s="223"/>
      <c r="V381" s="223"/>
      <c r="W381" s="223"/>
      <c r="X381" s="223"/>
      <c r="Y381" s="223"/>
      <c r="Z381" s="223"/>
    </row>
    <row r="382" spans="1:26" s="192" customFormat="1" x14ac:dyDescent="0.25">
      <c r="A382" s="546"/>
      <c r="B382" s="87">
        <f>'Menu Costing'!B134</f>
        <v>0</v>
      </c>
      <c r="C382" s="158"/>
      <c r="D382" s="89" t="b">
        <f>'Menu Costing'!E134</f>
        <v>0</v>
      </c>
      <c r="E382" s="9">
        <f t="shared" si="16"/>
        <v>0</v>
      </c>
      <c r="F382" s="158"/>
      <c r="G382" s="26">
        <f t="shared" si="15"/>
        <v>0</v>
      </c>
      <c r="H382" s="567"/>
      <c r="I382" s="567"/>
      <c r="J382" s="569"/>
      <c r="K382" s="569"/>
      <c r="L382" s="569"/>
      <c r="M382" s="569"/>
      <c r="N382" s="569"/>
      <c r="O382" s="569"/>
      <c r="Q382" s="223"/>
      <c r="R382" s="223"/>
      <c r="S382" s="223"/>
      <c r="T382" s="223"/>
      <c r="U382" s="223"/>
      <c r="V382" s="223"/>
      <c r="W382" s="223"/>
      <c r="X382" s="223"/>
      <c r="Y382" s="223"/>
      <c r="Z382" s="223"/>
    </row>
    <row r="383" spans="1:26" s="192" customFormat="1" x14ac:dyDescent="0.25">
      <c r="A383" s="546"/>
      <c r="B383" s="87">
        <f>'Menu Costing'!B135</f>
        <v>0</v>
      </c>
      <c r="C383" s="158"/>
      <c r="D383" s="89" t="b">
        <f>'Menu Costing'!E135</f>
        <v>0</v>
      </c>
      <c r="E383" s="9">
        <f t="shared" si="16"/>
        <v>0</v>
      </c>
      <c r="F383" s="158"/>
      <c r="G383" s="26">
        <f t="shared" si="15"/>
        <v>0</v>
      </c>
      <c r="H383" s="567"/>
      <c r="I383" s="567"/>
      <c r="J383" s="569"/>
      <c r="K383" s="569"/>
      <c r="L383" s="569"/>
      <c r="M383" s="569"/>
      <c r="N383" s="569"/>
      <c r="O383" s="569"/>
      <c r="Q383" s="223"/>
      <c r="R383" s="223"/>
      <c r="S383" s="223"/>
      <c r="T383" s="223"/>
      <c r="U383" s="223"/>
      <c r="V383" s="223"/>
      <c r="W383" s="223"/>
      <c r="X383" s="223"/>
      <c r="Y383" s="223"/>
      <c r="Z383" s="223"/>
    </row>
    <row r="384" spans="1:26" s="192" customFormat="1" x14ac:dyDescent="0.25">
      <c r="A384" s="546"/>
      <c r="B384" s="87">
        <f>'Menu Costing'!B136</f>
        <v>0</v>
      </c>
      <c r="C384" s="158"/>
      <c r="D384" s="89" t="b">
        <f>'Menu Costing'!E136</f>
        <v>0</v>
      </c>
      <c r="E384" s="9">
        <f t="shared" si="16"/>
        <v>0</v>
      </c>
      <c r="F384" s="158"/>
      <c r="G384" s="26">
        <f t="shared" si="15"/>
        <v>0</v>
      </c>
      <c r="H384" s="567"/>
      <c r="I384" s="567"/>
      <c r="J384" s="569"/>
      <c r="K384" s="569"/>
      <c r="L384" s="569"/>
      <c r="M384" s="569"/>
      <c r="N384" s="569"/>
      <c r="O384" s="569"/>
      <c r="Q384" s="223"/>
      <c r="R384" s="223"/>
      <c r="S384" s="223"/>
      <c r="T384" s="223"/>
      <c r="U384" s="223"/>
      <c r="V384" s="223"/>
      <c r="W384" s="223"/>
      <c r="X384" s="223"/>
      <c r="Y384" s="223"/>
      <c r="Z384" s="223"/>
    </row>
    <row r="385" spans="1:26" s="192" customFormat="1" x14ac:dyDescent="0.25">
      <c r="A385" s="546"/>
      <c r="B385" s="87">
        <f>'Menu Costing'!B137</f>
        <v>0</v>
      </c>
      <c r="C385" s="158"/>
      <c r="D385" s="89" t="b">
        <f>'Menu Costing'!E137</f>
        <v>0</v>
      </c>
      <c r="E385" s="9">
        <f t="shared" si="16"/>
        <v>0</v>
      </c>
      <c r="F385" s="158"/>
      <c r="G385" s="26">
        <f t="shared" si="15"/>
        <v>0</v>
      </c>
      <c r="H385" s="567"/>
      <c r="I385" s="567"/>
      <c r="J385" s="569"/>
      <c r="K385" s="569"/>
      <c r="L385" s="569"/>
      <c r="M385" s="569"/>
      <c r="N385" s="569"/>
      <c r="O385" s="569"/>
      <c r="Q385" s="223"/>
      <c r="R385" s="223"/>
      <c r="S385" s="223"/>
      <c r="T385" s="223"/>
      <c r="U385" s="223"/>
      <c r="V385" s="223"/>
      <c r="W385" s="223"/>
      <c r="X385" s="223"/>
      <c r="Y385" s="223"/>
      <c r="Z385" s="223"/>
    </row>
    <row r="386" spans="1:26" s="192" customFormat="1" x14ac:dyDescent="0.25">
      <c r="A386" s="546"/>
      <c r="B386" s="87">
        <f>'Menu Costing'!B138</f>
        <v>0</v>
      </c>
      <c r="C386" s="158"/>
      <c r="D386" s="89" t="b">
        <f>'Menu Costing'!E138</f>
        <v>0</v>
      </c>
      <c r="E386" s="9">
        <f t="shared" si="16"/>
        <v>0</v>
      </c>
      <c r="F386" s="158"/>
      <c r="G386" s="26">
        <f t="shared" si="15"/>
        <v>0</v>
      </c>
      <c r="H386" s="567"/>
      <c r="I386" s="567"/>
      <c r="J386" s="569"/>
      <c r="K386" s="569"/>
      <c r="L386" s="569"/>
      <c r="M386" s="569"/>
      <c r="N386" s="569"/>
      <c r="O386" s="569"/>
      <c r="Q386" s="223"/>
      <c r="R386" s="223"/>
      <c r="S386" s="223"/>
      <c r="T386" s="223"/>
      <c r="U386" s="223"/>
      <c r="V386" s="223"/>
      <c r="W386" s="223"/>
      <c r="X386" s="223"/>
      <c r="Y386" s="223"/>
      <c r="Z386" s="223"/>
    </row>
    <row r="387" spans="1:26" s="192" customFormat="1" x14ac:dyDescent="0.25">
      <c r="A387" s="546"/>
      <c r="B387" s="87">
        <f>'Menu Costing'!B139</f>
        <v>0</v>
      </c>
      <c r="C387" s="158"/>
      <c r="D387" s="89" t="b">
        <f>'Menu Costing'!E139</f>
        <v>0</v>
      </c>
      <c r="E387" s="9">
        <f t="shared" si="16"/>
        <v>0</v>
      </c>
      <c r="F387" s="158"/>
      <c r="G387" s="26">
        <f t="shared" si="15"/>
        <v>0</v>
      </c>
      <c r="H387" s="567"/>
      <c r="I387" s="567"/>
      <c r="J387" s="569"/>
      <c r="K387" s="569"/>
      <c r="L387" s="569"/>
      <c r="M387" s="569"/>
      <c r="N387" s="569"/>
      <c r="O387" s="569"/>
      <c r="Q387" s="223"/>
      <c r="R387" s="223"/>
      <c r="S387" s="223"/>
      <c r="T387" s="223"/>
      <c r="U387" s="223"/>
      <c r="V387" s="223"/>
      <c r="W387" s="223"/>
      <c r="X387" s="223"/>
      <c r="Y387" s="223"/>
      <c r="Z387" s="223"/>
    </row>
    <row r="388" spans="1:26" s="192" customFormat="1" x14ac:dyDescent="0.25">
      <c r="A388" s="546"/>
      <c r="B388" s="87">
        <f>'Menu Costing'!B140</f>
        <v>0</v>
      </c>
      <c r="C388" s="158"/>
      <c r="D388" s="89">
        <f>'Menu Costing'!E140</f>
        <v>0</v>
      </c>
      <c r="E388" s="9">
        <f t="shared" si="16"/>
        <v>0</v>
      </c>
      <c r="F388" s="158"/>
      <c r="G388" s="26">
        <f t="shared" ref="G388:G451" si="17">IF(E388&gt;=0.01,C388*F388,0)</f>
        <v>0</v>
      </c>
      <c r="H388" s="567"/>
      <c r="I388" s="567"/>
      <c r="J388" s="569"/>
      <c r="K388" s="569"/>
      <c r="L388" s="569"/>
      <c r="M388" s="569"/>
      <c r="N388" s="569"/>
      <c r="O388" s="569"/>
      <c r="Q388" s="223"/>
      <c r="R388" s="223"/>
      <c r="S388" s="223"/>
      <c r="T388" s="223"/>
      <c r="U388" s="223"/>
      <c r="V388" s="223"/>
      <c r="W388" s="223"/>
      <c r="X388" s="223"/>
      <c r="Y388" s="223"/>
      <c r="Z388" s="223"/>
    </row>
    <row r="389" spans="1:26" s="192" customFormat="1" x14ac:dyDescent="0.25">
      <c r="A389" s="546"/>
      <c r="B389" s="87">
        <f>'Menu Costing'!B141</f>
        <v>0</v>
      </c>
      <c r="C389" s="158"/>
      <c r="D389" s="89">
        <f>'Menu Costing'!E141</f>
        <v>0</v>
      </c>
      <c r="E389" s="9">
        <f t="shared" si="16"/>
        <v>0</v>
      </c>
      <c r="F389" s="158"/>
      <c r="G389" s="26">
        <f t="shared" si="17"/>
        <v>0</v>
      </c>
      <c r="H389" s="567"/>
      <c r="I389" s="567"/>
      <c r="J389" s="569"/>
      <c r="K389" s="569"/>
      <c r="L389" s="569"/>
      <c r="M389" s="569"/>
      <c r="N389" s="569"/>
      <c r="O389" s="569"/>
      <c r="Q389" s="223"/>
      <c r="R389" s="223"/>
      <c r="S389" s="223"/>
      <c r="T389" s="223"/>
      <c r="U389" s="223"/>
      <c r="V389" s="223"/>
      <c r="W389" s="223"/>
      <c r="X389" s="223"/>
      <c r="Y389" s="223"/>
      <c r="Z389" s="223"/>
    </row>
    <row r="390" spans="1:26" s="192" customFormat="1" x14ac:dyDescent="0.25">
      <c r="A390" s="546"/>
      <c r="B390" s="87">
        <f>'Menu Costing'!B142</f>
        <v>0</v>
      </c>
      <c r="C390" s="158"/>
      <c r="D390" s="89">
        <f>'Menu Costing'!E142</f>
        <v>0</v>
      </c>
      <c r="E390" s="9">
        <f t="shared" si="16"/>
        <v>0</v>
      </c>
      <c r="F390" s="158"/>
      <c r="G390" s="26">
        <f t="shared" si="17"/>
        <v>0</v>
      </c>
      <c r="H390" s="567"/>
      <c r="I390" s="567"/>
      <c r="J390" s="569"/>
      <c r="K390" s="569"/>
      <c r="L390" s="569"/>
      <c r="M390" s="569"/>
      <c r="N390" s="569"/>
      <c r="O390" s="569"/>
      <c r="Q390" s="223"/>
      <c r="R390" s="223"/>
      <c r="S390" s="223"/>
      <c r="T390" s="223"/>
      <c r="U390" s="223"/>
      <c r="V390" s="223"/>
      <c r="W390" s="223"/>
      <c r="X390" s="223"/>
      <c r="Y390" s="223"/>
      <c r="Z390" s="223"/>
    </row>
    <row r="391" spans="1:26" s="192" customFormat="1" x14ac:dyDescent="0.25">
      <c r="A391" s="546"/>
      <c r="B391" s="87">
        <f>'Menu Costing'!B143</f>
        <v>0</v>
      </c>
      <c r="C391" s="158"/>
      <c r="D391" s="89">
        <f>'Menu Costing'!E143</f>
        <v>0</v>
      </c>
      <c r="E391" s="9">
        <f t="shared" si="16"/>
        <v>0</v>
      </c>
      <c r="F391" s="158"/>
      <c r="G391" s="26">
        <f t="shared" si="17"/>
        <v>0</v>
      </c>
      <c r="H391" s="567"/>
      <c r="I391" s="567"/>
      <c r="J391" s="569"/>
      <c r="K391" s="569"/>
      <c r="L391" s="569"/>
      <c r="M391" s="569"/>
      <c r="N391" s="569"/>
      <c r="O391" s="569"/>
      <c r="Q391" s="223"/>
      <c r="R391" s="223"/>
      <c r="S391" s="223"/>
      <c r="T391" s="223"/>
      <c r="U391" s="223"/>
      <c r="V391" s="223"/>
      <c r="W391" s="223"/>
      <c r="X391" s="223"/>
      <c r="Y391" s="223"/>
      <c r="Z391" s="223"/>
    </row>
    <row r="392" spans="1:26" s="192" customFormat="1" x14ac:dyDescent="0.25">
      <c r="A392" s="546"/>
      <c r="B392" s="87">
        <f>'Menu Costing'!B144</f>
        <v>0</v>
      </c>
      <c r="C392" s="158"/>
      <c r="D392" s="89">
        <f>'Menu Costing'!E144</f>
        <v>0</v>
      </c>
      <c r="E392" s="9">
        <f t="shared" si="16"/>
        <v>0</v>
      </c>
      <c r="F392" s="158"/>
      <c r="G392" s="26">
        <f t="shared" si="17"/>
        <v>0</v>
      </c>
      <c r="H392" s="567"/>
      <c r="I392" s="567"/>
      <c r="J392" s="569"/>
      <c r="K392" s="569"/>
      <c r="L392" s="569"/>
      <c r="M392" s="569"/>
      <c r="N392" s="569"/>
      <c r="O392" s="569"/>
      <c r="Q392" s="223"/>
      <c r="R392" s="223"/>
      <c r="S392" s="223"/>
      <c r="T392" s="223"/>
      <c r="U392" s="223"/>
      <c r="V392" s="223"/>
      <c r="W392" s="223"/>
      <c r="X392" s="223"/>
      <c r="Y392" s="223"/>
      <c r="Z392" s="223"/>
    </row>
    <row r="393" spans="1:26" s="192" customFormat="1" x14ac:dyDescent="0.25">
      <c r="A393" s="546"/>
      <c r="B393" s="87">
        <f>'Menu Costing'!B145</f>
        <v>0</v>
      </c>
      <c r="C393" s="158"/>
      <c r="D393" s="89">
        <f>'Menu Costing'!E145</f>
        <v>0</v>
      </c>
      <c r="E393" s="9">
        <f t="shared" si="16"/>
        <v>0</v>
      </c>
      <c r="F393" s="158"/>
      <c r="G393" s="26">
        <f t="shared" si="17"/>
        <v>0</v>
      </c>
      <c r="H393" s="567"/>
      <c r="I393" s="567"/>
      <c r="J393" s="569"/>
      <c r="K393" s="569"/>
      <c r="L393" s="569"/>
      <c r="M393" s="569"/>
      <c r="N393" s="569"/>
      <c r="O393" s="569"/>
      <c r="Q393" s="223"/>
      <c r="R393" s="223"/>
      <c r="S393" s="223"/>
      <c r="T393" s="223"/>
      <c r="U393" s="223"/>
      <c r="V393" s="223"/>
      <c r="W393" s="223"/>
      <c r="X393" s="223"/>
      <c r="Y393" s="223"/>
      <c r="Z393" s="223"/>
    </row>
    <row r="394" spans="1:26" s="192" customFormat="1" x14ac:dyDescent="0.25">
      <c r="A394" s="546"/>
      <c r="B394" s="87">
        <f>'Menu Costing'!B146</f>
        <v>0</v>
      </c>
      <c r="C394" s="158"/>
      <c r="D394" s="89">
        <f>'Menu Costing'!E146</f>
        <v>0</v>
      </c>
      <c r="E394" s="9">
        <f t="shared" si="16"/>
        <v>0</v>
      </c>
      <c r="F394" s="158"/>
      <c r="G394" s="26">
        <f t="shared" si="17"/>
        <v>0</v>
      </c>
      <c r="H394" s="567"/>
      <c r="I394" s="567"/>
      <c r="J394" s="569"/>
      <c r="K394" s="569"/>
      <c r="L394" s="569"/>
      <c r="M394" s="569"/>
      <c r="N394" s="569"/>
      <c r="O394" s="569"/>
      <c r="Q394" s="223"/>
      <c r="R394" s="223"/>
      <c r="S394" s="223"/>
      <c r="T394" s="223"/>
      <c r="U394" s="223"/>
      <c r="V394" s="223"/>
      <c r="W394" s="223"/>
      <c r="X394" s="223"/>
      <c r="Y394" s="223"/>
      <c r="Z394" s="223"/>
    </row>
    <row r="395" spans="1:26" s="192" customFormat="1" x14ac:dyDescent="0.25">
      <c r="A395" s="546"/>
      <c r="B395" s="87">
        <f>'Menu Costing'!B147</f>
        <v>0</v>
      </c>
      <c r="C395" s="158"/>
      <c r="D395" s="89">
        <f>'Menu Costing'!E147</f>
        <v>0</v>
      </c>
      <c r="E395" s="9">
        <f t="shared" si="16"/>
        <v>0</v>
      </c>
      <c r="F395" s="158"/>
      <c r="G395" s="26">
        <f t="shared" si="17"/>
        <v>0</v>
      </c>
      <c r="H395" s="567"/>
      <c r="I395" s="567"/>
      <c r="J395" s="569"/>
      <c r="K395" s="569"/>
      <c r="L395" s="569"/>
      <c r="M395" s="569"/>
      <c r="N395" s="569"/>
      <c r="O395" s="569"/>
      <c r="Q395" s="223"/>
      <c r="R395" s="223"/>
      <c r="S395" s="223"/>
      <c r="T395" s="223"/>
      <c r="U395" s="223"/>
      <c r="V395" s="223"/>
      <c r="W395" s="223"/>
      <c r="X395" s="223"/>
      <c r="Y395" s="223"/>
      <c r="Z395" s="223"/>
    </row>
    <row r="396" spans="1:26" s="192" customFormat="1" x14ac:dyDescent="0.25">
      <c r="A396" s="546"/>
      <c r="B396" s="87">
        <f>'Menu Costing'!B148</f>
        <v>0</v>
      </c>
      <c r="C396" s="158"/>
      <c r="D396" s="89">
        <f>'Menu Costing'!E148</f>
        <v>0</v>
      </c>
      <c r="E396" s="9">
        <f t="shared" si="16"/>
        <v>0</v>
      </c>
      <c r="F396" s="158"/>
      <c r="G396" s="26">
        <f t="shared" si="17"/>
        <v>0</v>
      </c>
      <c r="H396" s="567"/>
      <c r="I396" s="567"/>
      <c r="J396" s="569"/>
      <c r="K396" s="569"/>
      <c r="L396" s="569"/>
      <c r="M396" s="569"/>
      <c r="N396" s="569"/>
      <c r="O396" s="569"/>
      <c r="Q396" s="223"/>
      <c r="R396" s="223"/>
      <c r="S396" s="223"/>
      <c r="T396" s="223"/>
      <c r="U396" s="223"/>
      <c r="V396" s="223"/>
      <c r="W396" s="223"/>
      <c r="X396" s="223"/>
      <c r="Y396" s="223"/>
      <c r="Z396" s="223"/>
    </row>
    <row r="397" spans="1:26" s="192" customFormat="1" ht="15.75" thickBot="1" x14ac:dyDescent="0.3">
      <c r="A397" s="547"/>
      <c r="B397" s="187">
        <f>'Menu Costing'!B149</f>
        <v>0</v>
      </c>
      <c r="C397" s="159"/>
      <c r="D397" s="91">
        <f>'Menu Costing'!E149</f>
        <v>0</v>
      </c>
      <c r="E397" s="185">
        <f t="shared" si="16"/>
        <v>0</v>
      </c>
      <c r="F397" s="159"/>
      <c r="G397" s="186">
        <f t="shared" si="17"/>
        <v>0</v>
      </c>
      <c r="H397" s="567"/>
      <c r="I397" s="567"/>
      <c r="J397" s="569"/>
      <c r="K397" s="569"/>
      <c r="L397" s="569"/>
      <c r="M397" s="569"/>
      <c r="N397" s="569"/>
      <c r="O397" s="569"/>
      <c r="Q397" s="223"/>
      <c r="R397" s="223"/>
      <c r="S397" s="223"/>
      <c r="T397" s="223"/>
      <c r="U397" s="223"/>
      <c r="V397" s="223"/>
      <c r="W397" s="223"/>
      <c r="X397" s="223"/>
      <c r="Y397" s="223"/>
      <c r="Z397" s="223"/>
    </row>
    <row r="398" spans="1:26" s="192" customFormat="1" x14ac:dyDescent="0.25">
      <c r="A398" s="545" t="s">
        <v>3</v>
      </c>
      <c r="B398" s="84">
        <f>'Menu Costing'!F132</f>
        <v>0</v>
      </c>
      <c r="C398" s="157"/>
      <c r="D398" s="86" t="b">
        <f>'Menu Costing'!I132</f>
        <v>0</v>
      </c>
      <c r="E398" s="92">
        <f t="shared" si="16"/>
        <v>0</v>
      </c>
      <c r="F398" s="157"/>
      <c r="G398" s="28">
        <f t="shared" si="17"/>
        <v>0</v>
      </c>
      <c r="H398" s="567"/>
      <c r="I398" s="567"/>
      <c r="J398" s="569"/>
      <c r="K398" s="569"/>
      <c r="L398" s="569"/>
      <c r="M398" s="569"/>
      <c r="N398" s="569"/>
      <c r="O398" s="569"/>
      <c r="Q398" s="223"/>
      <c r="R398" s="223"/>
      <c r="S398" s="223"/>
      <c r="T398" s="223"/>
      <c r="U398" s="223"/>
      <c r="V398" s="223"/>
      <c r="W398" s="223"/>
      <c r="X398" s="223"/>
      <c r="Y398" s="223"/>
      <c r="Z398" s="223"/>
    </row>
    <row r="399" spans="1:26" s="192" customFormat="1" x14ac:dyDescent="0.25">
      <c r="A399" s="546"/>
      <c r="B399" s="87">
        <f>'Menu Costing'!F133</f>
        <v>0</v>
      </c>
      <c r="C399" s="158"/>
      <c r="D399" s="89" t="b">
        <f>'Menu Costing'!I133</f>
        <v>0</v>
      </c>
      <c r="E399" s="9">
        <f t="shared" si="16"/>
        <v>0</v>
      </c>
      <c r="F399" s="158"/>
      <c r="G399" s="26">
        <f t="shared" si="17"/>
        <v>0</v>
      </c>
      <c r="H399" s="567"/>
      <c r="I399" s="567"/>
      <c r="J399" s="569"/>
      <c r="K399" s="569"/>
      <c r="L399" s="569"/>
      <c r="M399" s="569"/>
      <c r="N399" s="569"/>
      <c r="O399" s="569"/>
      <c r="Q399" s="223"/>
      <c r="R399" s="223"/>
      <c r="S399" s="223"/>
      <c r="T399" s="223"/>
      <c r="U399" s="223"/>
      <c r="V399" s="223"/>
      <c r="W399" s="223"/>
      <c r="X399" s="223"/>
      <c r="Y399" s="223"/>
      <c r="Z399" s="223"/>
    </row>
    <row r="400" spans="1:26" s="192" customFormat="1" x14ac:dyDescent="0.25">
      <c r="A400" s="546"/>
      <c r="B400" s="87">
        <f>'Menu Costing'!F134</f>
        <v>0</v>
      </c>
      <c r="C400" s="158"/>
      <c r="D400" s="89" t="b">
        <f>'Menu Costing'!I134</f>
        <v>0</v>
      </c>
      <c r="E400" s="9">
        <f t="shared" si="16"/>
        <v>0</v>
      </c>
      <c r="F400" s="158"/>
      <c r="G400" s="26">
        <f t="shared" si="17"/>
        <v>0</v>
      </c>
      <c r="H400" s="567"/>
      <c r="I400" s="567"/>
      <c r="J400" s="569"/>
      <c r="K400" s="569"/>
      <c r="L400" s="569"/>
      <c r="M400" s="569"/>
      <c r="N400" s="569"/>
      <c r="O400" s="569"/>
      <c r="Q400" s="223"/>
      <c r="R400" s="223"/>
      <c r="S400" s="223"/>
      <c r="T400" s="223"/>
      <c r="U400" s="223"/>
      <c r="V400" s="223"/>
      <c r="W400" s="223"/>
      <c r="X400" s="223"/>
      <c r="Y400" s="223"/>
      <c r="Z400" s="223"/>
    </row>
    <row r="401" spans="1:26" s="192" customFormat="1" x14ac:dyDescent="0.25">
      <c r="A401" s="546"/>
      <c r="B401" s="87">
        <f>'Menu Costing'!F135</f>
        <v>0</v>
      </c>
      <c r="C401" s="158"/>
      <c r="D401" s="89" t="b">
        <f>'Menu Costing'!I135</f>
        <v>0</v>
      </c>
      <c r="E401" s="9">
        <f t="shared" si="16"/>
        <v>0</v>
      </c>
      <c r="F401" s="158"/>
      <c r="G401" s="26">
        <f t="shared" si="17"/>
        <v>0</v>
      </c>
      <c r="H401" s="567"/>
      <c r="I401" s="567"/>
      <c r="J401" s="569"/>
      <c r="K401" s="569"/>
      <c r="L401" s="569"/>
      <c r="M401" s="569"/>
      <c r="N401" s="569"/>
      <c r="O401" s="569"/>
      <c r="Q401" s="223"/>
      <c r="R401" s="223"/>
      <c r="S401" s="223"/>
      <c r="T401" s="223"/>
      <c r="U401" s="223"/>
      <c r="V401" s="223"/>
      <c r="W401" s="223"/>
      <c r="X401" s="223"/>
      <c r="Y401" s="223"/>
      <c r="Z401" s="223"/>
    </row>
    <row r="402" spans="1:26" s="192" customFormat="1" x14ac:dyDescent="0.25">
      <c r="A402" s="546"/>
      <c r="B402" s="87">
        <f>'Menu Costing'!F136</f>
        <v>0</v>
      </c>
      <c r="C402" s="158"/>
      <c r="D402" s="89" t="b">
        <f>'Menu Costing'!I136</f>
        <v>0</v>
      </c>
      <c r="E402" s="9">
        <f t="shared" si="16"/>
        <v>0</v>
      </c>
      <c r="F402" s="158"/>
      <c r="G402" s="26">
        <f t="shared" si="17"/>
        <v>0</v>
      </c>
      <c r="H402" s="567"/>
      <c r="I402" s="567"/>
      <c r="J402" s="569"/>
      <c r="K402" s="569"/>
      <c r="L402" s="569"/>
      <c r="M402" s="569"/>
      <c r="N402" s="569"/>
      <c r="O402" s="569"/>
      <c r="Q402" s="223"/>
      <c r="R402" s="223"/>
      <c r="S402" s="223"/>
      <c r="T402" s="223"/>
      <c r="U402" s="223"/>
      <c r="V402" s="223"/>
      <c r="W402" s="223"/>
      <c r="X402" s="223"/>
      <c r="Y402" s="223"/>
      <c r="Z402" s="223"/>
    </row>
    <row r="403" spans="1:26" s="192" customFormat="1" x14ac:dyDescent="0.25">
      <c r="A403" s="546"/>
      <c r="B403" s="87">
        <f>'Menu Costing'!F137</f>
        <v>0</v>
      </c>
      <c r="C403" s="158"/>
      <c r="D403" s="89" t="b">
        <f>'Menu Costing'!I137</f>
        <v>0</v>
      </c>
      <c r="E403" s="9">
        <f t="shared" si="16"/>
        <v>0</v>
      </c>
      <c r="F403" s="158"/>
      <c r="G403" s="26">
        <f t="shared" si="17"/>
        <v>0</v>
      </c>
      <c r="H403" s="567"/>
      <c r="I403" s="567"/>
      <c r="J403" s="569"/>
      <c r="K403" s="569"/>
      <c r="L403" s="569"/>
      <c r="M403" s="569"/>
      <c r="N403" s="569"/>
      <c r="O403" s="569"/>
      <c r="Q403" s="223"/>
      <c r="R403" s="223"/>
      <c r="S403" s="223"/>
      <c r="T403" s="223"/>
      <c r="U403" s="223"/>
      <c r="V403" s="223"/>
      <c r="W403" s="223"/>
      <c r="X403" s="223"/>
      <c r="Y403" s="223"/>
      <c r="Z403" s="223"/>
    </row>
    <row r="404" spans="1:26" s="192" customFormat="1" x14ac:dyDescent="0.25">
      <c r="A404" s="546"/>
      <c r="B404" s="87">
        <f>'Menu Costing'!F138</f>
        <v>0</v>
      </c>
      <c r="C404" s="158"/>
      <c r="D404" s="89" t="b">
        <f>'Menu Costing'!I138</f>
        <v>0</v>
      </c>
      <c r="E404" s="9">
        <f t="shared" si="16"/>
        <v>0</v>
      </c>
      <c r="F404" s="158"/>
      <c r="G404" s="26">
        <f t="shared" si="17"/>
        <v>0</v>
      </c>
      <c r="H404" s="567"/>
      <c r="I404" s="567"/>
      <c r="J404" s="569"/>
      <c r="K404" s="569"/>
      <c r="L404" s="569"/>
      <c r="M404" s="569"/>
      <c r="N404" s="569"/>
      <c r="O404" s="569"/>
      <c r="Q404" s="223"/>
      <c r="R404" s="223"/>
      <c r="S404" s="223"/>
      <c r="T404" s="223"/>
      <c r="U404" s="223"/>
      <c r="V404" s="223"/>
      <c r="W404" s="223"/>
      <c r="X404" s="223"/>
      <c r="Y404" s="223"/>
      <c r="Z404" s="223"/>
    </row>
    <row r="405" spans="1:26" s="192" customFormat="1" x14ac:dyDescent="0.25">
      <c r="A405" s="546"/>
      <c r="B405" s="87">
        <f>'Menu Costing'!F139</f>
        <v>0</v>
      </c>
      <c r="C405" s="158"/>
      <c r="D405" s="89" t="b">
        <f>'Menu Costing'!I139</f>
        <v>0</v>
      </c>
      <c r="E405" s="9">
        <f t="shared" si="16"/>
        <v>0</v>
      </c>
      <c r="F405" s="158"/>
      <c r="G405" s="26">
        <f t="shared" si="17"/>
        <v>0</v>
      </c>
      <c r="H405" s="567"/>
      <c r="I405" s="567"/>
      <c r="J405" s="569"/>
      <c r="K405" s="569"/>
      <c r="L405" s="569"/>
      <c r="M405" s="569"/>
      <c r="N405" s="569"/>
      <c r="O405" s="569"/>
      <c r="Q405" s="223"/>
      <c r="R405" s="223"/>
      <c r="S405" s="223"/>
      <c r="T405" s="223"/>
      <c r="U405" s="223"/>
      <c r="V405" s="223"/>
      <c r="W405" s="223"/>
      <c r="X405" s="223"/>
      <c r="Y405" s="223"/>
      <c r="Z405" s="223"/>
    </row>
    <row r="406" spans="1:26" s="192" customFormat="1" x14ac:dyDescent="0.25">
      <c r="A406" s="546"/>
      <c r="B406" s="87">
        <f>'Menu Costing'!F140</f>
        <v>0</v>
      </c>
      <c r="C406" s="158"/>
      <c r="D406" s="89">
        <f>'Menu Costing'!I140</f>
        <v>0</v>
      </c>
      <c r="E406" s="9">
        <f t="shared" si="16"/>
        <v>0</v>
      </c>
      <c r="F406" s="158"/>
      <c r="G406" s="26">
        <f t="shared" si="17"/>
        <v>0</v>
      </c>
      <c r="H406" s="567"/>
      <c r="I406" s="567"/>
      <c r="J406" s="569"/>
      <c r="K406" s="569"/>
      <c r="L406" s="569"/>
      <c r="M406" s="569"/>
      <c r="N406" s="569"/>
      <c r="O406" s="569"/>
      <c r="Q406" s="223"/>
      <c r="R406" s="223"/>
      <c r="S406" s="223"/>
      <c r="T406" s="223"/>
      <c r="U406" s="223"/>
      <c r="V406" s="223"/>
      <c r="W406" s="223"/>
      <c r="X406" s="223"/>
      <c r="Y406" s="223"/>
      <c r="Z406" s="223"/>
    </row>
    <row r="407" spans="1:26" s="192" customFormat="1" x14ac:dyDescent="0.25">
      <c r="A407" s="546"/>
      <c r="B407" s="87">
        <f>'Menu Costing'!F141</f>
        <v>0</v>
      </c>
      <c r="C407" s="158"/>
      <c r="D407" s="89">
        <f>'Menu Costing'!I141</f>
        <v>0</v>
      </c>
      <c r="E407" s="9">
        <f t="shared" si="16"/>
        <v>0</v>
      </c>
      <c r="F407" s="158"/>
      <c r="G407" s="26">
        <f t="shared" si="17"/>
        <v>0</v>
      </c>
      <c r="H407" s="567"/>
      <c r="I407" s="567"/>
      <c r="J407" s="569"/>
      <c r="K407" s="569"/>
      <c r="L407" s="569"/>
      <c r="M407" s="569"/>
      <c r="N407" s="569"/>
      <c r="O407" s="569"/>
      <c r="Q407" s="223"/>
      <c r="R407" s="223"/>
      <c r="S407" s="223"/>
      <c r="T407" s="223"/>
      <c r="U407" s="223"/>
      <c r="V407" s="223"/>
      <c r="W407" s="223"/>
      <c r="X407" s="223"/>
      <c r="Y407" s="223"/>
      <c r="Z407" s="223"/>
    </row>
    <row r="408" spans="1:26" s="192" customFormat="1" x14ac:dyDescent="0.25">
      <c r="A408" s="546"/>
      <c r="B408" s="87">
        <f>'Menu Costing'!F142</f>
        <v>0</v>
      </c>
      <c r="C408" s="158"/>
      <c r="D408" s="89">
        <f>'Menu Costing'!I142</f>
        <v>0</v>
      </c>
      <c r="E408" s="9">
        <f t="shared" si="16"/>
        <v>0</v>
      </c>
      <c r="F408" s="158"/>
      <c r="G408" s="26">
        <f t="shared" si="17"/>
        <v>0</v>
      </c>
      <c r="H408" s="567"/>
      <c r="I408" s="567"/>
      <c r="J408" s="569"/>
      <c r="K408" s="569"/>
      <c r="L408" s="569"/>
      <c r="M408" s="569"/>
      <c r="N408" s="569"/>
      <c r="O408" s="569"/>
      <c r="Q408" s="223"/>
      <c r="R408" s="223"/>
      <c r="S408" s="223"/>
      <c r="T408" s="223"/>
      <c r="U408" s="223"/>
      <c r="V408" s="223"/>
      <c r="W408" s="223"/>
      <c r="X408" s="223"/>
      <c r="Y408" s="223"/>
      <c r="Z408" s="223"/>
    </row>
    <row r="409" spans="1:26" s="192" customFormat="1" x14ac:dyDescent="0.25">
      <c r="A409" s="546"/>
      <c r="B409" s="87">
        <f>'Menu Costing'!F143</f>
        <v>0</v>
      </c>
      <c r="C409" s="158"/>
      <c r="D409" s="89">
        <f>'Menu Costing'!I143</f>
        <v>0</v>
      </c>
      <c r="E409" s="9">
        <f t="shared" si="16"/>
        <v>0</v>
      </c>
      <c r="F409" s="158"/>
      <c r="G409" s="26">
        <f t="shared" si="17"/>
        <v>0</v>
      </c>
      <c r="H409" s="567"/>
      <c r="I409" s="567"/>
      <c r="J409" s="569"/>
      <c r="K409" s="569"/>
      <c r="L409" s="569"/>
      <c r="M409" s="569"/>
      <c r="N409" s="569"/>
      <c r="O409" s="569"/>
      <c r="Q409" s="223"/>
      <c r="R409" s="223"/>
      <c r="S409" s="223"/>
      <c r="T409" s="223"/>
      <c r="U409" s="223"/>
      <c r="V409" s="223"/>
      <c r="W409" s="223"/>
      <c r="X409" s="223"/>
      <c r="Y409" s="223"/>
      <c r="Z409" s="223"/>
    </row>
    <row r="410" spans="1:26" s="192" customFormat="1" x14ac:dyDescent="0.25">
      <c r="A410" s="546"/>
      <c r="B410" s="87">
        <f>'Menu Costing'!F144</f>
        <v>0</v>
      </c>
      <c r="C410" s="158"/>
      <c r="D410" s="89">
        <f>'Menu Costing'!I144</f>
        <v>0</v>
      </c>
      <c r="E410" s="9">
        <f t="shared" si="16"/>
        <v>0</v>
      </c>
      <c r="F410" s="158"/>
      <c r="G410" s="26">
        <f t="shared" si="17"/>
        <v>0</v>
      </c>
      <c r="H410" s="567"/>
      <c r="I410" s="567"/>
      <c r="J410" s="569"/>
      <c r="K410" s="569"/>
      <c r="L410" s="569"/>
      <c r="M410" s="569"/>
      <c r="N410" s="569"/>
      <c r="O410" s="569"/>
      <c r="Q410" s="223"/>
      <c r="R410" s="223"/>
      <c r="S410" s="223"/>
      <c r="T410" s="223"/>
      <c r="U410" s="223"/>
      <c r="V410" s="223"/>
      <c r="W410" s="223"/>
      <c r="X410" s="223"/>
      <c r="Y410" s="223"/>
      <c r="Z410" s="223"/>
    </row>
    <row r="411" spans="1:26" s="192" customFormat="1" x14ac:dyDescent="0.25">
      <c r="A411" s="546"/>
      <c r="B411" s="87">
        <f>'Menu Costing'!F145</f>
        <v>0</v>
      </c>
      <c r="C411" s="158"/>
      <c r="D411" s="89">
        <f>'Menu Costing'!I145</f>
        <v>0</v>
      </c>
      <c r="E411" s="9">
        <f t="shared" si="16"/>
        <v>0</v>
      </c>
      <c r="F411" s="158"/>
      <c r="G411" s="26">
        <f t="shared" si="17"/>
        <v>0</v>
      </c>
      <c r="H411" s="567"/>
      <c r="I411" s="567"/>
      <c r="J411" s="569"/>
      <c r="K411" s="569"/>
      <c r="L411" s="569"/>
      <c r="M411" s="569"/>
      <c r="N411" s="569"/>
      <c r="O411" s="569"/>
      <c r="Q411" s="223"/>
      <c r="R411" s="223"/>
      <c r="S411" s="223"/>
      <c r="T411" s="223"/>
      <c r="U411" s="223"/>
      <c r="V411" s="223"/>
      <c r="W411" s="223"/>
      <c r="X411" s="223"/>
      <c r="Y411" s="223"/>
      <c r="Z411" s="223"/>
    </row>
    <row r="412" spans="1:26" s="192" customFormat="1" x14ac:dyDescent="0.25">
      <c r="A412" s="546"/>
      <c r="B412" s="87">
        <f>'Menu Costing'!F146</f>
        <v>0</v>
      </c>
      <c r="C412" s="158"/>
      <c r="D412" s="89">
        <f>'Menu Costing'!I146</f>
        <v>0</v>
      </c>
      <c r="E412" s="9">
        <f t="shared" si="16"/>
        <v>0</v>
      </c>
      <c r="F412" s="158"/>
      <c r="G412" s="26">
        <f t="shared" si="17"/>
        <v>0</v>
      </c>
      <c r="H412" s="567"/>
      <c r="I412" s="567"/>
      <c r="J412" s="569"/>
      <c r="K412" s="569"/>
      <c r="L412" s="569"/>
      <c r="M412" s="569"/>
      <c r="N412" s="569"/>
      <c r="O412" s="569"/>
      <c r="Q412" s="223"/>
      <c r="R412" s="223"/>
      <c r="S412" s="223"/>
      <c r="T412" s="223"/>
      <c r="U412" s="223"/>
      <c r="V412" s="223"/>
      <c r="W412" s="223"/>
      <c r="X412" s="223"/>
      <c r="Y412" s="223"/>
      <c r="Z412" s="223"/>
    </row>
    <row r="413" spans="1:26" s="192" customFormat="1" x14ac:dyDescent="0.25">
      <c r="A413" s="546"/>
      <c r="B413" s="87">
        <f>'Menu Costing'!F147</f>
        <v>0</v>
      </c>
      <c r="C413" s="158"/>
      <c r="D413" s="89">
        <f>'Menu Costing'!I147</f>
        <v>0</v>
      </c>
      <c r="E413" s="9">
        <f t="shared" si="16"/>
        <v>0</v>
      </c>
      <c r="F413" s="158"/>
      <c r="G413" s="26">
        <f t="shared" si="17"/>
        <v>0</v>
      </c>
      <c r="H413" s="567"/>
      <c r="I413" s="567"/>
      <c r="J413" s="569"/>
      <c r="K413" s="569"/>
      <c r="L413" s="569"/>
      <c r="M413" s="569"/>
      <c r="N413" s="569"/>
      <c r="O413" s="569"/>
      <c r="Q413" s="223"/>
      <c r="R413" s="223"/>
      <c r="S413" s="223"/>
      <c r="T413" s="223"/>
      <c r="U413" s="223"/>
      <c r="V413" s="223"/>
      <c r="W413" s="223"/>
      <c r="X413" s="223"/>
      <c r="Y413" s="223"/>
      <c r="Z413" s="223"/>
    </row>
    <row r="414" spans="1:26" s="192" customFormat="1" x14ac:dyDescent="0.25">
      <c r="A414" s="546"/>
      <c r="B414" s="87">
        <f>'Menu Costing'!F148</f>
        <v>0</v>
      </c>
      <c r="C414" s="158"/>
      <c r="D414" s="89">
        <f>'Menu Costing'!I148</f>
        <v>0</v>
      </c>
      <c r="E414" s="9">
        <f t="shared" si="16"/>
        <v>0</v>
      </c>
      <c r="F414" s="158"/>
      <c r="G414" s="26">
        <f t="shared" si="17"/>
        <v>0</v>
      </c>
      <c r="H414" s="567"/>
      <c r="I414" s="567"/>
      <c r="J414" s="569"/>
      <c r="K414" s="569"/>
      <c r="L414" s="569"/>
      <c r="M414" s="569"/>
      <c r="N414" s="569"/>
      <c r="O414" s="569"/>
      <c r="Q414" s="223"/>
      <c r="R414" s="223"/>
      <c r="S414" s="223"/>
      <c r="T414" s="223"/>
      <c r="U414" s="223"/>
      <c r="V414" s="223"/>
      <c r="W414" s="223"/>
      <c r="X414" s="223"/>
      <c r="Y414" s="223"/>
      <c r="Z414" s="223"/>
    </row>
    <row r="415" spans="1:26" s="192" customFormat="1" ht="15.75" thickBot="1" x14ac:dyDescent="0.3">
      <c r="A415" s="547"/>
      <c r="B415" s="187">
        <f>'Menu Costing'!F149</f>
        <v>0</v>
      </c>
      <c r="C415" s="159"/>
      <c r="D415" s="91">
        <f>'Menu Costing'!I149</f>
        <v>0</v>
      </c>
      <c r="E415" s="185">
        <f t="shared" si="16"/>
        <v>0</v>
      </c>
      <c r="F415" s="159"/>
      <c r="G415" s="186">
        <f t="shared" si="17"/>
        <v>0</v>
      </c>
      <c r="H415" s="567"/>
      <c r="I415" s="567"/>
      <c r="J415" s="569"/>
      <c r="K415" s="569"/>
      <c r="L415" s="569"/>
      <c r="M415" s="569"/>
      <c r="N415" s="569"/>
      <c r="O415" s="569"/>
      <c r="Q415" s="223"/>
      <c r="R415" s="223"/>
      <c r="S415" s="223"/>
      <c r="T415" s="223"/>
      <c r="U415" s="223"/>
      <c r="V415" s="223"/>
      <c r="W415" s="223"/>
      <c r="X415" s="223"/>
      <c r="Y415" s="223"/>
      <c r="Z415" s="223"/>
    </row>
    <row r="416" spans="1:26" s="192" customFormat="1" x14ac:dyDescent="0.25">
      <c r="A416" s="545" t="s">
        <v>6</v>
      </c>
      <c r="B416" s="84">
        <f>'Menu Costing'!J132</f>
        <v>0</v>
      </c>
      <c r="C416" s="157"/>
      <c r="D416" s="86" t="b">
        <f>'Menu Costing'!M132</f>
        <v>0</v>
      </c>
      <c r="E416" s="92">
        <f t="shared" si="16"/>
        <v>0</v>
      </c>
      <c r="F416" s="157"/>
      <c r="G416" s="28">
        <f t="shared" si="17"/>
        <v>0</v>
      </c>
      <c r="H416" s="567"/>
      <c r="I416" s="567"/>
      <c r="J416" s="569"/>
      <c r="K416" s="569"/>
      <c r="L416" s="569"/>
      <c r="M416" s="569"/>
      <c r="N416" s="569"/>
      <c r="O416" s="569"/>
      <c r="Q416" s="223"/>
      <c r="R416" s="223"/>
      <c r="S416" s="223"/>
      <c r="T416" s="223"/>
      <c r="U416" s="223"/>
      <c r="V416" s="223"/>
      <c r="W416" s="223"/>
      <c r="X416" s="223"/>
      <c r="Y416" s="223"/>
      <c r="Z416" s="223"/>
    </row>
    <row r="417" spans="1:26" s="192" customFormat="1" x14ac:dyDescent="0.25">
      <c r="A417" s="546"/>
      <c r="B417" s="87">
        <f>'Menu Costing'!J133</f>
        <v>0</v>
      </c>
      <c r="C417" s="158"/>
      <c r="D417" s="89" t="b">
        <f>'Menu Costing'!M133</f>
        <v>0</v>
      </c>
      <c r="E417" s="9">
        <f t="shared" si="16"/>
        <v>0</v>
      </c>
      <c r="F417" s="158"/>
      <c r="G417" s="26">
        <f t="shared" si="17"/>
        <v>0</v>
      </c>
      <c r="H417" s="567"/>
      <c r="I417" s="567"/>
      <c r="J417" s="569"/>
      <c r="K417" s="569"/>
      <c r="L417" s="569"/>
      <c r="M417" s="569"/>
      <c r="N417" s="569"/>
      <c r="O417" s="569"/>
      <c r="Q417" s="223"/>
      <c r="R417" s="223"/>
      <c r="S417" s="223"/>
      <c r="T417" s="223"/>
      <c r="U417" s="223"/>
      <c r="V417" s="223"/>
      <c r="W417" s="223"/>
      <c r="X417" s="223"/>
      <c r="Y417" s="223"/>
      <c r="Z417" s="223"/>
    </row>
    <row r="418" spans="1:26" s="192" customFormat="1" x14ac:dyDescent="0.25">
      <c r="A418" s="546"/>
      <c r="B418" s="87">
        <f>'Menu Costing'!J134</f>
        <v>0</v>
      </c>
      <c r="C418" s="158"/>
      <c r="D418" s="89" t="b">
        <f>'Menu Costing'!M134</f>
        <v>0</v>
      </c>
      <c r="E418" s="9">
        <f t="shared" ref="E418:E469" si="18">C418*D418</f>
        <v>0</v>
      </c>
      <c r="F418" s="158"/>
      <c r="G418" s="26">
        <f t="shared" si="17"/>
        <v>0</v>
      </c>
      <c r="H418" s="567"/>
      <c r="I418" s="567"/>
      <c r="J418" s="569"/>
      <c r="K418" s="569"/>
      <c r="L418" s="569"/>
      <c r="M418" s="569"/>
      <c r="N418" s="569"/>
      <c r="O418" s="569"/>
      <c r="Q418" s="223"/>
      <c r="R418" s="223"/>
      <c r="S418" s="223"/>
      <c r="T418" s="223"/>
      <c r="U418" s="223"/>
      <c r="V418" s="223"/>
      <c r="W418" s="223"/>
      <c r="X418" s="223"/>
      <c r="Y418" s="223"/>
      <c r="Z418" s="223"/>
    </row>
    <row r="419" spans="1:26" s="192" customFormat="1" x14ac:dyDescent="0.25">
      <c r="A419" s="546"/>
      <c r="B419" s="87">
        <f>'Menu Costing'!J135</f>
        <v>0</v>
      </c>
      <c r="C419" s="158"/>
      <c r="D419" s="89" t="b">
        <f>'Menu Costing'!M135</f>
        <v>0</v>
      </c>
      <c r="E419" s="9">
        <f t="shared" si="18"/>
        <v>0</v>
      </c>
      <c r="F419" s="158"/>
      <c r="G419" s="26">
        <f t="shared" si="17"/>
        <v>0</v>
      </c>
      <c r="H419" s="567"/>
      <c r="I419" s="567"/>
      <c r="J419" s="569"/>
      <c r="K419" s="569"/>
      <c r="L419" s="569"/>
      <c r="M419" s="569"/>
      <c r="N419" s="569"/>
      <c r="O419" s="569"/>
      <c r="Q419" s="223"/>
      <c r="R419" s="223"/>
      <c r="S419" s="223"/>
      <c r="T419" s="223"/>
      <c r="U419" s="223"/>
      <c r="V419" s="223"/>
      <c r="W419" s="223"/>
      <c r="X419" s="223"/>
      <c r="Y419" s="223"/>
      <c r="Z419" s="223"/>
    </row>
    <row r="420" spans="1:26" s="192" customFormat="1" x14ac:dyDescent="0.25">
      <c r="A420" s="546"/>
      <c r="B420" s="87">
        <f>'Menu Costing'!J136</f>
        <v>0</v>
      </c>
      <c r="C420" s="158"/>
      <c r="D420" s="89" t="b">
        <f>'Menu Costing'!M136</f>
        <v>0</v>
      </c>
      <c r="E420" s="9">
        <f t="shared" si="18"/>
        <v>0</v>
      </c>
      <c r="F420" s="158"/>
      <c r="G420" s="26">
        <f t="shared" si="17"/>
        <v>0</v>
      </c>
      <c r="H420" s="567"/>
      <c r="I420" s="567"/>
      <c r="J420" s="569"/>
      <c r="K420" s="569"/>
      <c r="L420" s="569"/>
      <c r="M420" s="569"/>
      <c r="N420" s="569"/>
      <c r="O420" s="569"/>
      <c r="Q420" s="223"/>
      <c r="R420" s="223"/>
      <c r="S420" s="223"/>
      <c r="T420" s="223"/>
      <c r="U420" s="223"/>
      <c r="V420" s="223"/>
      <c r="W420" s="223"/>
      <c r="X420" s="223"/>
      <c r="Y420" s="223"/>
      <c r="Z420" s="223"/>
    </row>
    <row r="421" spans="1:26" s="192" customFormat="1" x14ac:dyDescent="0.25">
      <c r="A421" s="546"/>
      <c r="B421" s="87">
        <f>'Menu Costing'!J137</f>
        <v>0</v>
      </c>
      <c r="C421" s="158"/>
      <c r="D421" s="89" t="b">
        <f>'Menu Costing'!M137</f>
        <v>0</v>
      </c>
      <c r="E421" s="9">
        <f t="shared" si="18"/>
        <v>0</v>
      </c>
      <c r="F421" s="158"/>
      <c r="G421" s="26">
        <f t="shared" si="17"/>
        <v>0</v>
      </c>
      <c r="H421" s="567"/>
      <c r="I421" s="567"/>
      <c r="J421" s="569"/>
      <c r="K421" s="569"/>
      <c r="L421" s="569"/>
      <c r="M421" s="569"/>
      <c r="N421" s="569"/>
      <c r="O421" s="569"/>
      <c r="Q421" s="223"/>
      <c r="R421" s="223"/>
      <c r="S421" s="223"/>
      <c r="T421" s="223"/>
      <c r="U421" s="223"/>
      <c r="V421" s="223"/>
      <c r="W421" s="223"/>
      <c r="X421" s="223"/>
      <c r="Y421" s="223"/>
      <c r="Z421" s="223"/>
    </row>
    <row r="422" spans="1:26" s="192" customFormat="1" x14ac:dyDescent="0.25">
      <c r="A422" s="546"/>
      <c r="B422" s="87">
        <f>'Menu Costing'!J138</f>
        <v>0</v>
      </c>
      <c r="C422" s="158"/>
      <c r="D422" s="89" t="b">
        <f>'Menu Costing'!M138</f>
        <v>0</v>
      </c>
      <c r="E422" s="9">
        <f t="shared" si="18"/>
        <v>0</v>
      </c>
      <c r="F422" s="158"/>
      <c r="G422" s="26">
        <f t="shared" si="17"/>
        <v>0</v>
      </c>
      <c r="H422" s="567"/>
      <c r="I422" s="567"/>
      <c r="J422" s="569"/>
      <c r="K422" s="569"/>
      <c r="L422" s="569"/>
      <c r="M422" s="569"/>
      <c r="N422" s="569"/>
      <c r="O422" s="569"/>
      <c r="Q422" s="223"/>
      <c r="R422" s="223"/>
      <c r="S422" s="223"/>
      <c r="T422" s="223"/>
      <c r="U422" s="223"/>
      <c r="V422" s="223"/>
      <c r="W422" s="223"/>
      <c r="X422" s="223"/>
      <c r="Y422" s="223"/>
      <c r="Z422" s="223"/>
    </row>
    <row r="423" spans="1:26" s="192" customFormat="1" x14ac:dyDescent="0.25">
      <c r="A423" s="546"/>
      <c r="B423" s="87">
        <f>'Menu Costing'!J139</f>
        <v>0</v>
      </c>
      <c r="C423" s="158"/>
      <c r="D423" s="89" t="b">
        <f>'Menu Costing'!M139</f>
        <v>0</v>
      </c>
      <c r="E423" s="9">
        <f t="shared" si="18"/>
        <v>0</v>
      </c>
      <c r="F423" s="158"/>
      <c r="G423" s="26">
        <f t="shared" si="17"/>
        <v>0</v>
      </c>
      <c r="H423" s="567"/>
      <c r="I423" s="567"/>
      <c r="J423" s="569"/>
      <c r="K423" s="569"/>
      <c r="L423" s="569"/>
      <c r="M423" s="569"/>
      <c r="N423" s="569"/>
      <c r="O423" s="569"/>
      <c r="Q423" s="223"/>
      <c r="R423" s="223"/>
      <c r="S423" s="223"/>
      <c r="T423" s="223"/>
      <c r="U423" s="223"/>
      <c r="V423" s="223"/>
      <c r="W423" s="223"/>
      <c r="X423" s="223"/>
      <c r="Y423" s="223"/>
      <c r="Z423" s="223"/>
    </row>
    <row r="424" spans="1:26" s="192" customFormat="1" x14ac:dyDescent="0.25">
      <c r="A424" s="546"/>
      <c r="B424" s="87">
        <f>'Menu Costing'!J140</f>
        <v>0</v>
      </c>
      <c r="C424" s="158"/>
      <c r="D424" s="89">
        <f>'Menu Costing'!M140</f>
        <v>0</v>
      </c>
      <c r="E424" s="9">
        <f t="shared" si="18"/>
        <v>0</v>
      </c>
      <c r="F424" s="158"/>
      <c r="G424" s="26">
        <f t="shared" si="17"/>
        <v>0</v>
      </c>
      <c r="H424" s="567"/>
      <c r="I424" s="567"/>
      <c r="J424" s="569"/>
      <c r="K424" s="569"/>
      <c r="L424" s="569"/>
      <c r="M424" s="569"/>
      <c r="N424" s="569"/>
      <c r="O424" s="569"/>
      <c r="Q424" s="223"/>
      <c r="R424" s="223"/>
      <c r="S424" s="223"/>
      <c r="T424" s="223"/>
      <c r="U424" s="223"/>
      <c r="V424" s="223"/>
      <c r="W424" s="223"/>
      <c r="X424" s="223"/>
      <c r="Y424" s="223"/>
      <c r="Z424" s="223"/>
    </row>
    <row r="425" spans="1:26" s="192" customFormat="1" x14ac:dyDescent="0.25">
      <c r="A425" s="546"/>
      <c r="B425" s="87">
        <f>'Menu Costing'!J141</f>
        <v>0</v>
      </c>
      <c r="C425" s="158"/>
      <c r="D425" s="89">
        <f>'Menu Costing'!M141</f>
        <v>0</v>
      </c>
      <c r="E425" s="9">
        <f t="shared" si="18"/>
        <v>0</v>
      </c>
      <c r="F425" s="158"/>
      <c r="G425" s="26">
        <f t="shared" si="17"/>
        <v>0</v>
      </c>
      <c r="H425" s="567"/>
      <c r="I425" s="567"/>
      <c r="J425" s="569"/>
      <c r="K425" s="569"/>
      <c r="L425" s="569"/>
      <c r="M425" s="569"/>
      <c r="N425" s="569"/>
      <c r="O425" s="569"/>
      <c r="Q425" s="223"/>
      <c r="R425" s="223"/>
      <c r="S425" s="223"/>
      <c r="T425" s="223"/>
      <c r="U425" s="223"/>
      <c r="V425" s="223"/>
      <c r="W425" s="223"/>
      <c r="X425" s="223"/>
      <c r="Y425" s="223"/>
      <c r="Z425" s="223"/>
    </row>
    <row r="426" spans="1:26" s="192" customFormat="1" x14ac:dyDescent="0.25">
      <c r="A426" s="546"/>
      <c r="B426" s="87">
        <f>'Menu Costing'!J142</f>
        <v>0</v>
      </c>
      <c r="C426" s="158"/>
      <c r="D426" s="89">
        <f>'Menu Costing'!M142</f>
        <v>0</v>
      </c>
      <c r="E426" s="9">
        <f t="shared" si="18"/>
        <v>0</v>
      </c>
      <c r="F426" s="158"/>
      <c r="G426" s="26">
        <f t="shared" si="17"/>
        <v>0</v>
      </c>
      <c r="H426" s="567"/>
      <c r="I426" s="567"/>
      <c r="J426" s="569"/>
      <c r="K426" s="569"/>
      <c r="L426" s="569"/>
      <c r="M426" s="569"/>
      <c r="N426" s="569"/>
      <c r="O426" s="569"/>
      <c r="Q426" s="223"/>
      <c r="R426" s="223"/>
      <c r="S426" s="223"/>
      <c r="T426" s="223"/>
      <c r="U426" s="223"/>
      <c r="V426" s="223"/>
      <c r="W426" s="223"/>
      <c r="X426" s="223"/>
      <c r="Y426" s="223"/>
      <c r="Z426" s="223"/>
    </row>
    <row r="427" spans="1:26" s="192" customFormat="1" x14ac:dyDescent="0.25">
      <c r="A427" s="546"/>
      <c r="B427" s="87">
        <f>'Menu Costing'!J143</f>
        <v>0</v>
      </c>
      <c r="C427" s="158"/>
      <c r="D427" s="89">
        <f>'Menu Costing'!M143</f>
        <v>0</v>
      </c>
      <c r="E427" s="9">
        <f t="shared" si="18"/>
        <v>0</v>
      </c>
      <c r="F427" s="158"/>
      <c r="G427" s="26">
        <f t="shared" si="17"/>
        <v>0</v>
      </c>
      <c r="H427" s="567"/>
      <c r="I427" s="567"/>
      <c r="J427" s="569"/>
      <c r="K427" s="569"/>
      <c r="L427" s="569"/>
      <c r="M427" s="569"/>
      <c r="N427" s="569"/>
      <c r="O427" s="569"/>
      <c r="Q427" s="223"/>
      <c r="R427" s="223"/>
      <c r="S427" s="223"/>
      <c r="T427" s="223"/>
      <c r="U427" s="223"/>
      <c r="V427" s="223"/>
      <c r="W427" s="223"/>
      <c r="X427" s="223"/>
      <c r="Y427" s="223"/>
      <c r="Z427" s="223"/>
    </row>
    <row r="428" spans="1:26" s="192" customFormat="1" x14ac:dyDescent="0.25">
      <c r="A428" s="546"/>
      <c r="B428" s="87">
        <f>'Menu Costing'!J144</f>
        <v>0</v>
      </c>
      <c r="C428" s="158"/>
      <c r="D428" s="89">
        <f>'Menu Costing'!M144</f>
        <v>0</v>
      </c>
      <c r="E428" s="9">
        <f t="shared" si="18"/>
        <v>0</v>
      </c>
      <c r="F428" s="158"/>
      <c r="G428" s="26">
        <f t="shared" si="17"/>
        <v>0</v>
      </c>
      <c r="H428" s="567"/>
      <c r="I428" s="567"/>
      <c r="J428" s="569"/>
      <c r="K428" s="569"/>
      <c r="L428" s="569"/>
      <c r="M428" s="569"/>
      <c r="N428" s="569"/>
      <c r="O428" s="569"/>
      <c r="Q428" s="223"/>
      <c r="R428" s="223"/>
      <c r="S428" s="223"/>
      <c r="T428" s="223"/>
      <c r="U428" s="223"/>
      <c r="V428" s="223"/>
      <c r="W428" s="223"/>
      <c r="X428" s="223"/>
      <c r="Y428" s="223"/>
      <c r="Z428" s="223"/>
    </row>
    <row r="429" spans="1:26" s="192" customFormat="1" x14ac:dyDescent="0.25">
      <c r="A429" s="546"/>
      <c r="B429" s="87">
        <f>'Menu Costing'!J145</f>
        <v>0</v>
      </c>
      <c r="C429" s="158"/>
      <c r="D429" s="89">
        <f>'Menu Costing'!M145</f>
        <v>0</v>
      </c>
      <c r="E429" s="9">
        <f t="shared" si="18"/>
        <v>0</v>
      </c>
      <c r="F429" s="158"/>
      <c r="G429" s="26">
        <f t="shared" si="17"/>
        <v>0</v>
      </c>
      <c r="H429" s="567"/>
      <c r="I429" s="567"/>
      <c r="J429" s="569"/>
      <c r="K429" s="569"/>
      <c r="L429" s="569"/>
      <c r="M429" s="569"/>
      <c r="N429" s="569"/>
      <c r="O429" s="569"/>
      <c r="Q429" s="223"/>
      <c r="R429" s="223"/>
      <c r="S429" s="223"/>
      <c r="T429" s="223"/>
      <c r="U429" s="223"/>
      <c r="V429" s="223"/>
      <c r="W429" s="223"/>
      <c r="X429" s="223"/>
      <c r="Y429" s="223"/>
      <c r="Z429" s="223"/>
    </row>
    <row r="430" spans="1:26" s="192" customFormat="1" x14ac:dyDescent="0.25">
      <c r="A430" s="546"/>
      <c r="B430" s="87">
        <f>'Menu Costing'!J146</f>
        <v>0</v>
      </c>
      <c r="C430" s="158"/>
      <c r="D430" s="89">
        <f>'Menu Costing'!M146</f>
        <v>0</v>
      </c>
      <c r="E430" s="9">
        <f t="shared" si="18"/>
        <v>0</v>
      </c>
      <c r="F430" s="158"/>
      <c r="G430" s="26">
        <f t="shared" si="17"/>
        <v>0</v>
      </c>
      <c r="H430" s="567"/>
      <c r="I430" s="567"/>
      <c r="J430" s="569"/>
      <c r="K430" s="569"/>
      <c r="L430" s="569"/>
      <c r="M430" s="569"/>
      <c r="N430" s="569"/>
      <c r="O430" s="569"/>
      <c r="Q430" s="223"/>
      <c r="R430" s="223"/>
      <c r="S430" s="223"/>
      <c r="T430" s="223"/>
      <c r="U430" s="223"/>
      <c r="V430" s="223"/>
      <c r="W430" s="223"/>
      <c r="X430" s="223"/>
      <c r="Y430" s="223"/>
      <c r="Z430" s="223"/>
    </row>
    <row r="431" spans="1:26" s="192" customFormat="1" x14ac:dyDescent="0.25">
      <c r="A431" s="546"/>
      <c r="B431" s="87">
        <f>'Menu Costing'!J147</f>
        <v>0</v>
      </c>
      <c r="C431" s="158"/>
      <c r="D431" s="89">
        <f>'Menu Costing'!M147</f>
        <v>0</v>
      </c>
      <c r="E431" s="9">
        <f t="shared" si="18"/>
        <v>0</v>
      </c>
      <c r="F431" s="158"/>
      <c r="G431" s="26">
        <f t="shared" si="17"/>
        <v>0</v>
      </c>
      <c r="H431" s="567"/>
      <c r="I431" s="567"/>
      <c r="J431" s="569"/>
      <c r="K431" s="569"/>
      <c r="L431" s="569"/>
      <c r="M431" s="569"/>
      <c r="N431" s="569"/>
      <c r="O431" s="569"/>
      <c r="Q431" s="223"/>
      <c r="R431" s="223"/>
      <c r="S431" s="223"/>
      <c r="T431" s="223"/>
      <c r="U431" s="223"/>
      <c r="V431" s="223"/>
      <c r="W431" s="223"/>
      <c r="X431" s="223"/>
      <c r="Y431" s="223"/>
      <c r="Z431" s="223"/>
    </row>
    <row r="432" spans="1:26" s="192" customFormat="1" x14ac:dyDescent="0.25">
      <c r="A432" s="546"/>
      <c r="B432" s="87">
        <f>'Menu Costing'!J148</f>
        <v>0</v>
      </c>
      <c r="C432" s="158"/>
      <c r="D432" s="89">
        <f>'Menu Costing'!M148</f>
        <v>0</v>
      </c>
      <c r="E432" s="9">
        <f t="shared" si="18"/>
        <v>0</v>
      </c>
      <c r="F432" s="158"/>
      <c r="G432" s="26">
        <f t="shared" si="17"/>
        <v>0</v>
      </c>
      <c r="H432" s="567"/>
      <c r="I432" s="567"/>
      <c r="J432" s="569"/>
      <c r="K432" s="569"/>
      <c r="L432" s="569"/>
      <c r="M432" s="569"/>
      <c r="N432" s="569"/>
      <c r="O432" s="569"/>
      <c r="Q432" s="223"/>
      <c r="R432" s="223"/>
      <c r="S432" s="223"/>
      <c r="T432" s="223"/>
      <c r="U432" s="223"/>
      <c r="V432" s="223"/>
      <c r="W432" s="223"/>
      <c r="X432" s="223"/>
      <c r="Y432" s="223"/>
      <c r="Z432" s="223"/>
    </row>
    <row r="433" spans="1:26" s="192" customFormat="1" ht="15.75" thickBot="1" x14ac:dyDescent="0.3">
      <c r="A433" s="547"/>
      <c r="B433" s="187">
        <f>'Menu Costing'!J149</f>
        <v>0</v>
      </c>
      <c r="C433" s="159"/>
      <c r="D433" s="91">
        <f>'Menu Costing'!M149</f>
        <v>0</v>
      </c>
      <c r="E433" s="185">
        <f t="shared" si="18"/>
        <v>0</v>
      </c>
      <c r="F433" s="159"/>
      <c r="G433" s="186">
        <f t="shared" si="17"/>
        <v>0</v>
      </c>
      <c r="H433" s="567"/>
      <c r="I433" s="567"/>
      <c r="J433" s="569"/>
      <c r="K433" s="569"/>
      <c r="L433" s="569"/>
      <c r="M433" s="569"/>
      <c r="N433" s="569"/>
      <c r="O433" s="569"/>
      <c r="Q433" s="223"/>
      <c r="R433" s="223"/>
      <c r="S433" s="223"/>
      <c r="T433" s="223"/>
      <c r="U433" s="223"/>
      <c r="V433" s="223"/>
      <c r="W433" s="223"/>
      <c r="X433" s="223"/>
      <c r="Y433" s="223"/>
      <c r="Z433" s="223"/>
    </row>
    <row r="434" spans="1:26" s="192" customFormat="1" x14ac:dyDescent="0.25">
      <c r="A434" s="545" t="s">
        <v>7</v>
      </c>
      <c r="B434" s="84">
        <f>'Menu Costing'!N132</f>
        <v>0</v>
      </c>
      <c r="C434" s="157"/>
      <c r="D434" s="86" t="b">
        <f>'Menu Costing'!Q132</f>
        <v>0</v>
      </c>
      <c r="E434" s="92">
        <f t="shared" si="18"/>
        <v>0</v>
      </c>
      <c r="F434" s="157"/>
      <c r="G434" s="28">
        <f t="shared" si="17"/>
        <v>0</v>
      </c>
      <c r="H434" s="567"/>
      <c r="I434" s="567"/>
      <c r="J434" s="569"/>
      <c r="K434" s="569"/>
      <c r="L434" s="569"/>
      <c r="M434" s="569"/>
      <c r="N434" s="569"/>
      <c r="O434" s="569"/>
      <c r="Q434" s="223"/>
      <c r="R434" s="223"/>
      <c r="S434" s="223"/>
      <c r="T434" s="223"/>
      <c r="U434" s="223"/>
      <c r="V434" s="223"/>
      <c r="W434" s="223"/>
      <c r="X434" s="223"/>
      <c r="Y434" s="223"/>
      <c r="Z434" s="223"/>
    </row>
    <row r="435" spans="1:26" s="192" customFormat="1" x14ac:dyDescent="0.25">
      <c r="A435" s="546"/>
      <c r="B435" s="87">
        <f>'Menu Costing'!N133</f>
        <v>0</v>
      </c>
      <c r="C435" s="158"/>
      <c r="D435" s="89" t="b">
        <f>'Menu Costing'!Q133</f>
        <v>0</v>
      </c>
      <c r="E435" s="9">
        <f t="shared" si="18"/>
        <v>0</v>
      </c>
      <c r="F435" s="158"/>
      <c r="G435" s="26">
        <f t="shared" si="17"/>
        <v>0</v>
      </c>
      <c r="H435" s="567"/>
      <c r="I435" s="567"/>
      <c r="J435" s="569"/>
      <c r="K435" s="569"/>
      <c r="L435" s="569"/>
      <c r="M435" s="569"/>
      <c r="N435" s="569"/>
      <c r="O435" s="569"/>
      <c r="Q435" s="223"/>
      <c r="R435" s="223"/>
      <c r="S435" s="223"/>
      <c r="T435" s="223"/>
      <c r="U435" s="223"/>
      <c r="V435" s="223"/>
      <c r="W435" s="223"/>
      <c r="X435" s="223"/>
      <c r="Y435" s="223"/>
      <c r="Z435" s="223"/>
    </row>
    <row r="436" spans="1:26" s="192" customFormat="1" x14ac:dyDescent="0.25">
      <c r="A436" s="546"/>
      <c r="B436" s="87">
        <f>'Menu Costing'!N134</f>
        <v>0</v>
      </c>
      <c r="C436" s="158"/>
      <c r="D436" s="89" t="b">
        <f>'Menu Costing'!Q134</f>
        <v>0</v>
      </c>
      <c r="E436" s="9">
        <f t="shared" si="18"/>
        <v>0</v>
      </c>
      <c r="F436" s="158"/>
      <c r="G436" s="26">
        <f t="shared" si="17"/>
        <v>0</v>
      </c>
      <c r="H436" s="567"/>
      <c r="I436" s="567"/>
      <c r="J436" s="569"/>
      <c r="K436" s="569"/>
      <c r="L436" s="569"/>
      <c r="M436" s="569"/>
      <c r="N436" s="569"/>
      <c r="O436" s="569"/>
      <c r="Q436" s="223"/>
      <c r="R436" s="223"/>
      <c r="S436" s="223"/>
      <c r="T436" s="223"/>
      <c r="U436" s="223"/>
      <c r="V436" s="223"/>
      <c r="W436" s="223"/>
      <c r="X436" s="223"/>
      <c r="Y436" s="223"/>
      <c r="Z436" s="223"/>
    </row>
    <row r="437" spans="1:26" s="192" customFormat="1" x14ac:dyDescent="0.25">
      <c r="A437" s="546"/>
      <c r="B437" s="87">
        <f>'Menu Costing'!N135</f>
        <v>0</v>
      </c>
      <c r="C437" s="158"/>
      <c r="D437" s="89" t="b">
        <f>'Menu Costing'!Q135</f>
        <v>0</v>
      </c>
      <c r="E437" s="9">
        <f t="shared" si="18"/>
        <v>0</v>
      </c>
      <c r="F437" s="158"/>
      <c r="G437" s="26">
        <f t="shared" si="17"/>
        <v>0</v>
      </c>
      <c r="H437" s="567"/>
      <c r="I437" s="567"/>
      <c r="J437" s="569"/>
      <c r="K437" s="569"/>
      <c r="L437" s="569"/>
      <c r="M437" s="569"/>
      <c r="N437" s="569"/>
      <c r="O437" s="569"/>
      <c r="Q437" s="223"/>
      <c r="R437" s="223"/>
      <c r="S437" s="223"/>
      <c r="T437" s="223"/>
      <c r="U437" s="223"/>
      <c r="V437" s="223"/>
      <c r="W437" s="223"/>
      <c r="X437" s="223"/>
      <c r="Y437" s="223"/>
      <c r="Z437" s="223"/>
    </row>
    <row r="438" spans="1:26" s="192" customFormat="1" x14ac:dyDescent="0.25">
      <c r="A438" s="546"/>
      <c r="B438" s="87">
        <f>'Menu Costing'!N136</f>
        <v>0</v>
      </c>
      <c r="C438" s="158"/>
      <c r="D438" s="89" t="b">
        <f>'Menu Costing'!Q136</f>
        <v>0</v>
      </c>
      <c r="E438" s="9">
        <f t="shared" si="18"/>
        <v>0</v>
      </c>
      <c r="F438" s="158"/>
      <c r="G438" s="26">
        <f t="shared" si="17"/>
        <v>0</v>
      </c>
      <c r="H438" s="567"/>
      <c r="I438" s="567"/>
      <c r="J438" s="569"/>
      <c r="K438" s="569"/>
      <c r="L438" s="569"/>
      <c r="M438" s="569"/>
      <c r="N438" s="569"/>
      <c r="O438" s="569"/>
      <c r="Q438" s="223"/>
      <c r="R438" s="223"/>
      <c r="S438" s="223"/>
      <c r="T438" s="223"/>
      <c r="U438" s="223"/>
      <c r="V438" s="223"/>
      <c r="W438" s="223"/>
      <c r="X438" s="223"/>
      <c r="Y438" s="223"/>
      <c r="Z438" s="223"/>
    </row>
    <row r="439" spans="1:26" s="192" customFormat="1" x14ac:dyDescent="0.25">
      <c r="A439" s="546"/>
      <c r="B439" s="87">
        <f>'Menu Costing'!N137</f>
        <v>0</v>
      </c>
      <c r="C439" s="158"/>
      <c r="D439" s="89" t="b">
        <f>'Menu Costing'!Q137</f>
        <v>0</v>
      </c>
      <c r="E439" s="9">
        <f t="shared" si="18"/>
        <v>0</v>
      </c>
      <c r="F439" s="158"/>
      <c r="G439" s="26">
        <f t="shared" si="17"/>
        <v>0</v>
      </c>
      <c r="H439" s="567"/>
      <c r="I439" s="567"/>
      <c r="J439" s="569"/>
      <c r="K439" s="569"/>
      <c r="L439" s="569"/>
      <c r="M439" s="569"/>
      <c r="N439" s="569"/>
      <c r="O439" s="569"/>
      <c r="Q439" s="223"/>
      <c r="R439" s="223"/>
      <c r="S439" s="223"/>
      <c r="T439" s="223"/>
      <c r="U439" s="223"/>
      <c r="V439" s="223"/>
      <c r="W439" s="223"/>
      <c r="X439" s="223"/>
      <c r="Y439" s="223"/>
      <c r="Z439" s="223"/>
    </row>
    <row r="440" spans="1:26" s="192" customFormat="1" x14ac:dyDescent="0.25">
      <c r="A440" s="546"/>
      <c r="B440" s="87">
        <f>'Menu Costing'!N138</f>
        <v>0</v>
      </c>
      <c r="C440" s="158"/>
      <c r="D440" s="89" t="b">
        <f>'Menu Costing'!Q138</f>
        <v>0</v>
      </c>
      <c r="E440" s="9">
        <f t="shared" si="18"/>
        <v>0</v>
      </c>
      <c r="F440" s="158"/>
      <c r="G440" s="26">
        <f t="shared" si="17"/>
        <v>0</v>
      </c>
      <c r="H440" s="567"/>
      <c r="I440" s="567"/>
      <c r="J440" s="569"/>
      <c r="K440" s="569"/>
      <c r="L440" s="569"/>
      <c r="M440" s="569"/>
      <c r="N440" s="569"/>
      <c r="O440" s="569"/>
      <c r="Q440" s="223"/>
      <c r="R440" s="223"/>
      <c r="S440" s="223"/>
      <c r="T440" s="223"/>
      <c r="U440" s="223"/>
      <c r="V440" s="223"/>
      <c r="W440" s="223"/>
      <c r="X440" s="223"/>
      <c r="Y440" s="223"/>
      <c r="Z440" s="223"/>
    </row>
    <row r="441" spans="1:26" s="192" customFormat="1" x14ac:dyDescent="0.25">
      <c r="A441" s="546"/>
      <c r="B441" s="87">
        <f>'Menu Costing'!N139</f>
        <v>0</v>
      </c>
      <c r="C441" s="158"/>
      <c r="D441" s="89" t="b">
        <f>'Menu Costing'!Q139</f>
        <v>0</v>
      </c>
      <c r="E441" s="9">
        <f t="shared" si="18"/>
        <v>0</v>
      </c>
      <c r="F441" s="158"/>
      <c r="G441" s="26">
        <f t="shared" si="17"/>
        <v>0</v>
      </c>
      <c r="H441" s="567"/>
      <c r="I441" s="567"/>
      <c r="J441" s="569"/>
      <c r="K441" s="569"/>
      <c r="L441" s="569"/>
      <c r="M441" s="569"/>
      <c r="N441" s="569"/>
      <c r="O441" s="569"/>
      <c r="Q441" s="223"/>
      <c r="R441" s="223"/>
      <c r="S441" s="223"/>
      <c r="T441" s="223"/>
      <c r="U441" s="223"/>
      <c r="V441" s="223"/>
      <c r="W441" s="223"/>
      <c r="X441" s="223"/>
      <c r="Y441" s="223"/>
      <c r="Z441" s="223"/>
    </row>
    <row r="442" spans="1:26" s="192" customFormat="1" x14ac:dyDescent="0.25">
      <c r="A442" s="546"/>
      <c r="B442" s="87">
        <f>'Menu Costing'!N140</f>
        <v>0</v>
      </c>
      <c r="C442" s="158"/>
      <c r="D442" s="89">
        <f>'Menu Costing'!Q140</f>
        <v>0</v>
      </c>
      <c r="E442" s="9">
        <f t="shared" si="18"/>
        <v>0</v>
      </c>
      <c r="F442" s="158"/>
      <c r="G442" s="26">
        <f t="shared" si="17"/>
        <v>0</v>
      </c>
      <c r="H442" s="567"/>
      <c r="I442" s="567"/>
      <c r="J442" s="569"/>
      <c r="K442" s="569"/>
      <c r="L442" s="569"/>
      <c r="M442" s="569"/>
      <c r="N442" s="569"/>
      <c r="O442" s="569"/>
      <c r="Q442" s="223"/>
      <c r="R442" s="223"/>
      <c r="S442" s="223"/>
      <c r="T442" s="223"/>
      <c r="U442" s="223"/>
      <c r="V442" s="223"/>
      <c r="W442" s="223"/>
      <c r="X442" s="223"/>
      <c r="Y442" s="223"/>
      <c r="Z442" s="223"/>
    </row>
    <row r="443" spans="1:26" s="192" customFormat="1" x14ac:dyDescent="0.25">
      <c r="A443" s="546"/>
      <c r="B443" s="87">
        <f>'Menu Costing'!N141</f>
        <v>0</v>
      </c>
      <c r="C443" s="158"/>
      <c r="D443" s="89">
        <f>'Menu Costing'!Q141</f>
        <v>0</v>
      </c>
      <c r="E443" s="9">
        <f t="shared" si="18"/>
        <v>0</v>
      </c>
      <c r="F443" s="158"/>
      <c r="G443" s="26">
        <f t="shared" si="17"/>
        <v>0</v>
      </c>
      <c r="H443" s="567"/>
      <c r="I443" s="567"/>
      <c r="J443" s="569"/>
      <c r="K443" s="569"/>
      <c r="L443" s="569"/>
      <c r="M443" s="569"/>
      <c r="N443" s="569"/>
      <c r="O443" s="569"/>
      <c r="Q443" s="223"/>
      <c r="R443" s="223"/>
      <c r="S443" s="223"/>
      <c r="T443" s="223"/>
      <c r="U443" s="223"/>
      <c r="V443" s="223"/>
      <c r="W443" s="223"/>
      <c r="X443" s="223"/>
      <c r="Y443" s="223"/>
      <c r="Z443" s="223"/>
    </row>
    <row r="444" spans="1:26" s="192" customFormat="1" x14ac:dyDescent="0.25">
      <c r="A444" s="546"/>
      <c r="B444" s="87">
        <f>'Menu Costing'!N142</f>
        <v>0</v>
      </c>
      <c r="C444" s="158"/>
      <c r="D444" s="89">
        <f>'Menu Costing'!Q142</f>
        <v>0</v>
      </c>
      <c r="E444" s="9">
        <f t="shared" si="18"/>
        <v>0</v>
      </c>
      <c r="F444" s="158"/>
      <c r="G444" s="26">
        <f t="shared" si="17"/>
        <v>0</v>
      </c>
      <c r="H444" s="567"/>
      <c r="I444" s="567"/>
      <c r="J444" s="569"/>
      <c r="K444" s="569"/>
      <c r="L444" s="569"/>
      <c r="M444" s="569"/>
      <c r="N444" s="569"/>
      <c r="O444" s="569"/>
      <c r="Q444" s="223"/>
      <c r="R444" s="223"/>
      <c r="S444" s="223"/>
      <c r="T444" s="223"/>
      <c r="U444" s="223"/>
      <c r="V444" s="223"/>
      <c r="W444" s="223"/>
      <c r="X444" s="223"/>
      <c r="Y444" s="223"/>
      <c r="Z444" s="223"/>
    </row>
    <row r="445" spans="1:26" s="192" customFormat="1" x14ac:dyDescent="0.25">
      <c r="A445" s="546"/>
      <c r="B445" s="87">
        <f>'Menu Costing'!N143</f>
        <v>0</v>
      </c>
      <c r="C445" s="158"/>
      <c r="D445" s="89">
        <f>'Menu Costing'!Q143</f>
        <v>0</v>
      </c>
      <c r="E445" s="9">
        <f t="shared" si="18"/>
        <v>0</v>
      </c>
      <c r="F445" s="158"/>
      <c r="G445" s="26">
        <f t="shared" si="17"/>
        <v>0</v>
      </c>
      <c r="H445" s="567"/>
      <c r="I445" s="567"/>
      <c r="J445" s="569"/>
      <c r="K445" s="569"/>
      <c r="L445" s="569"/>
      <c r="M445" s="569"/>
      <c r="N445" s="569"/>
      <c r="O445" s="569"/>
      <c r="Q445" s="223"/>
      <c r="R445" s="223"/>
      <c r="S445" s="223"/>
      <c r="T445" s="223"/>
      <c r="U445" s="223"/>
      <c r="V445" s="223"/>
      <c r="W445" s="223"/>
      <c r="X445" s="223"/>
      <c r="Y445" s="223"/>
      <c r="Z445" s="223"/>
    </row>
    <row r="446" spans="1:26" s="192" customFormat="1" x14ac:dyDescent="0.25">
      <c r="A446" s="546"/>
      <c r="B446" s="87">
        <f>'Menu Costing'!N144</f>
        <v>0</v>
      </c>
      <c r="C446" s="158"/>
      <c r="D446" s="89">
        <f>'Menu Costing'!Q144</f>
        <v>0</v>
      </c>
      <c r="E446" s="9">
        <f t="shared" si="18"/>
        <v>0</v>
      </c>
      <c r="F446" s="158"/>
      <c r="G446" s="26">
        <f t="shared" si="17"/>
        <v>0</v>
      </c>
      <c r="H446" s="567"/>
      <c r="I446" s="567"/>
      <c r="J446" s="569"/>
      <c r="K446" s="569"/>
      <c r="L446" s="569"/>
      <c r="M446" s="569"/>
      <c r="N446" s="569"/>
      <c r="O446" s="569"/>
      <c r="Q446" s="223"/>
      <c r="R446" s="223"/>
      <c r="S446" s="223"/>
      <c r="T446" s="223"/>
      <c r="U446" s="223"/>
      <c r="V446" s="223"/>
      <c r="W446" s="223"/>
      <c r="X446" s="223"/>
      <c r="Y446" s="223"/>
      <c r="Z446" s="223"/>
    </row>
    <row r="447" spans="1:26" s="192" customFormat="1" x14ac:dyDescent="0.25">
      <c r="A447" s="546"/>
      <c r="B447" s="87">
        <f>'Menu Costing'!N145</f>
        <v>0</v>
      </c>
      <c r="C447" s="158"/>
      <c r="D447" s="89">
        <f>'Menu Costing'!Q145</f>
        <v>0</v>
      </c>
      <c r="E447" s="9">
        <f t="shared" si="18"/>
        <v>0</v>
      </c>
      <c r="F447" s="158"/>
      <c r="G447" s="26">
        <f t="shared" si="17"/>
        <v>0</v>
      </c>
      <c r="H447" s="567"/>
      <c r="I447" s="567"/>
      <c r="J447" s="569"/>
      <c r="K447" s="569"/>
      <c r="L447" s="569"/>
      <c r="M447" s="569"/>
      <c r="N447" s="569"/>
      <c r="O447" s="569"/>
      <c r="Q447" s="223"/>
      <c r="R447" s="223"/>
      <c r="S447" s="223"/>
      <c r="T447" s="223"/>
      <c r="U447" s="223"/>
      <c r="V447" s="223"/>
      <c r="W447" s="223"/>
      <c r="X447" s="223"/>
      <c r="Y447" s="223"/>
      <c r="Z447" s="223"/>
    </row>
    <row r="448" spans="1:26" s="192" customFormat="1" x14ac:dyDescent="0.25">
      <c r="A448" s="546"/>
      <c r="B448" s="87">
        <f>'Menu Costing'!N146</f>
        <v>0</v>
      </c>
      <c r="C448" s="158"/>
      <c r="D448" s="89">
        <f>'Menu Costing'!Q146</f>
        <v>0</v>
      </c>
      <c r="E448" s="9">
        <f t="shared" si="18"/>
        <v>0</v>
      </c>
      <c r="F448" s="158"/>
      <c r="G448" s="26">
        <f t="shared" si="17"/>
        <v>0</v>
      </c>
      <c r="H448" s="567"/>
      <c r="I448" s="567"/>
      <c r="J448" s="569"/>
      <c r="K448" s="569"/>
      <c r="L448" s="569"/>
      <c r="M448" s="569"/>
      <c r="N448" s="569"/>
      <c r="O448" s="569"/>
      <c r="Q448" s="223"/>
      <c r="R448" s="223"/>
      <c r="S448" s="223"/>
      <c r="T448" s="223"/>
      <c r="U448" s="223"/>
      <c r="V448" s="223"/>
      <c r="W448" s="223"/>
      <c r="X448" s="223"/>
      <c r="Y448" s="223"/>
      <c r="Z448" s="223"/>
    </row>
    <row r="449" spans="1:26" s="192" customFormat="1" x14ac:dyDescent="0.25">
      <c r="A449" s="546"/>
      <c r="B449" s="87">
        <f>'Menu Costing'!N147</f>
        <v>0</v>
      </c>
      <c r="C449" s="158"/>
      <c r="D449" s="89">
        <f>'Menu Costing'!Q147</f>
        <v>0</v>
      </c>
      <c r="E449" s="9">
        <f t="shared" si="18"/>
        <v>0</v>
      </c>
      <c r="F449" s="158"/>
      <c r="G449" s="26">
        <f t="shared" si="17"/>
        <v>0</v>
      </c>
      <c r="H449" s="567"/>
      <c r="I449" s="567"/>
      <c r="J449" s="569"/>
      <c r="K449" s="569"/>
      <c r="L449" s="569"/>
      <c r="M449" s="569"/>
      <c r="N449" s="569"/>
      <c r="O449" s="569"/>
      <c r="Q449" s="223"/>
      <c r="R449" s="223"/>
      <c r="S449" s="223"/>
      <c r="T449" s="223"/>
      <c r="U449" s="223"/>
      <c r="V449" s="223"/>
      <c r="W449" s="223"/>
      <c r="X449" s="223"/>
      <c r="Y449" s="223"/>
      <c r="Z449" s="223"/>
    </row>
    <row r="450" spans="1:26" s="192" customFormat="1" x14ac:dyDescent="0.25">
      <c r="A450" s="546"/>
      <c r="B450" s="87">
        <f>'Menu Costing'!N148</f>
        <v>0</v>
      </c>
      <c r="C450" s="158"/>
      <c r="D450" s="89">
        <f>'Menu Costing'!Q148</f>
        <v>0</v>
      </c>
      <c r="E450" s="9">
        <f t="shared" si="18"/>
        <v>0</v>
      </c>
      <c r="F450" s="158"/>
      <c r="G450" s="26">
        <f t="shared" si="17"/>
        <v>0</v>
      </c>
      <c r="H450" s="567"/>
      <c r="I450" s="567"/>
      <c r="J450" s="569"/>
      <c r="K450" s="569"/>
      <c r="L450" s="569"/>
      <c r="M450" s="569"/>
      <c r="N450" s="569"/>
      <c r="O450" s="569"/>
      <c r="Q450" s="223"/>
      <c r="R450" s="223"/>
      <c r="S450" s="223"/>
      <c r="T450" s="223"/>
      <c r="U450" s="223"/>
      <c r="V450" s="223"/>
      <c r="W450" s="223"/>
      <c r="X450" s="223"/>
      <c r="Y450" s="223"/>
      <c r="Z450" s="223"/>
    </row>
    <row r="451" spans="1:26" s="192" customFormat="1" ht="15.75" thickBot="1" x14ac:dyDescent="0.3">
      <c r="A451" s="547"/>
      <c r="B451" s="187">
        <f>'Menu Costing'!N149</f>
        <v>0</v>
      </c>
      <c r="C451" s="159"/>
      <c r="D451" s="91">
        <f>'Menu Costing'!Q149</f>
        <v>0</v>
      </c>
      <c r="E451" s="185">
        <f t="shared" si="18"/>
        <v>0</v>
      </c>
      <c r="F451" s="159"/>
      <c r="G451" s="186">
        <f t="shared" si="17"/>
        <v>0</v>
      </c>
      <c r="H451" s="567"/>
      <c r="I451" s="567"/>
      <c r="J451" s="569"/>
      <c r="K451" s="569"/>
      <c r="L451" s="569"/>
      <c r="M451" s="569"/>
      <c r="N451" s="569"/>
      <c r="O451" s="569"/>
      <c r="Q451" s="223"/>
      <c r="R451" s="223"/>
      <c r="S451" s="223"/>
      <c r="T451" s="223"/>
      <c r="U451" s="223"/>
      <c r="V451" s="223"/>
      <c r="W451" s="223"/>
      <c r="X451" s="223"/>
      <c r="Y451" s="223"/>
      <c r="Z451" s="223"/>
    </row>
    <row r="452" spans="1:26" s="192" customFormat="1" x14ac:dyDescent="0.25">
      <c r="A452" s="545" t="s">
        <v>4</v>
      </c>
      <c r="B452" s="84">
        <f>'Menu Costing'!R132</f>
        <v>0</v>
      </c>
      <c r="C452" s="157"/>
      <c r="D452" s="86" t="b">
        <f>'Menu Costing'!U132</f>
        <v>0</v>
      </c>
      <c r="E452" s="92">
        <f t="shared" si="18"/>
        <v>0</v>
      </c>
      <c r="F452" s="157"/>
      <c r="G452" s="28">
        <f t="shared" ref="G452:G469" si="19">IF(E452&gt;=0.01,C452*F452,0)</f>
        <v>0</v>
      </c>
      <c r="H452" s="567"/>
      <c r="I452" s="567"/>
      <c r="J452" s="569"/>
      <c r="K452" s="569"/>
      <c r="L452" s="569"/>
      <c r="M452" s="569"/>
      <c r="N452" s="569"/>
      <c r="O452" s="569"/>
      <c r="Q452" s="223"/>
      <c r="R452" s="223"/>
      <c r="S452" s="223"/>
      <c r="T452" s="223"/>
      <c r="U452" s="223"/>
      <c r="V452" s="223"/>
      <c r="W452" s="223"/>
      <c r="X452" s="223"/>
      <c r="Y452" s="223"/>
      <c r="Z452" s="223"/>
    </row>
    <row r="453" spans="1:26" s="192" customFormat="1" x14ac:dyDescent="0.25">
      <c r="A453" s="546"/>
      <c r="B453" s="87">
        <f>'Menu Costing'!R133</f>
        <v>0</v>
      </c>
      <c r="C453" s="158"/>
      <c r="D453" s="89" t="b">
        <f>'Menu Costing'!U133</f>
        <v>0</v>
      </c>
      <c r="E453" s="9">
        <f t="shared" si="18"/>
        <v>0</v>
      </c>
      <c r="F453" s="158"/>
      <c r="G453" s="26">
        <f t="shared" si="19"/>
        <v>0</v>
      </c>
      <c r="H453" s="567"/>
      <c r="I453" s="567"/>
      <c r="J453" s="569"/>
      <c r="K453" s="569"/>
      <c r="L453" s="569"/>
      <c r="M453" s="569"/>
      <c r="N453" s="569"/>
      <c r="O453" s="569"/>
      <c r="Q453" s="223"/>
      <c r="R453" s="223"/>
      <c r="S453" s="223"/>
      <c r="T453" s="223"/>
      <c r="U453" s="223"/>
      <c r="V453" s="223"/>
      <c r="W453" s="223"/>
      <c r="X453" s="223"/>
      <c r="Y453" s="223"/>
      <c r="Z453" s="223"/>
    </row>
    <row r="454" spans="1:26" s="192" customFormat="1" x14ac:dyDescent="0.25">
      <c r="A454" s="546"/>
      <c r="B454" s="87">
        <f>'Menu Costing'!R134</f>
        <v>0</v>
      </c>
      <c r="C454" s="158"/>
      <c r="D454" s="89" t="b">
        <f>'Menu Costing'!U134</f>
        <v>0</v>
      </c>
      <c r="E454" s="9">
        <f t="shared" si="18"/>
        <v>0</v>
      </c>
      <c r="F454" s="158"/>
      <c r="G454" s="26">
        <f t="shared" si="19"/>
        <v>0</v>
      </c>
      <c r="H454" s="567"/>
      <c r="I454" s="567"/>
      <c r="J454" s="569"/>
      <c r="K454" s="569"/>
      <c r="L454" s="569"/>
      <c r="M454" s="569"/>
      <c r="N454" s="569"/>
      <c r="O454" s="569"/>
      <c r="Q454" s="223"/>
      <c r="R454" s="223"/>
      <c r="S454" s="223"/>
      <c r="T454" s="223"/>
      <c r="U454" s="223"/>
      <c r="V454" s="223"/>
      <c r="W454" s="223"/>
      <c r="X454" s="223"/>
      <c r="Y454" s="223"/>
      <c r="Z454" s="223"/>
    </row>
    <row r="455" spans="1:26" s="192" customFormat="1" x14ac:dyDescent="0.25">
      <c r="A455" s="546"/>
      <c r="B455" s="87">
        <f>'Menu Costing'!R135</f>
        <v>0</v>
      </c>
      <c r="C455" s="158"/>
      <c r="D455" s="89" t="b">
        <f>'Menu Costing'!U135</f>
        <v>0</v>
      </c>
      <c r="E455" s="9">
        <f t="shared" si="18"/>
        <v>0</v>
      </c>
      <c r="F455" s="158"/>
      <c r="G455" s="26">
        <f t="shared" si="19"/>
        <v>0</v>
      </c>
      <c r="H455" s="567"/>
      <c r="I455" s="567"/>
      <c r="J455" s="569"/>
      <c r="K455" s="569"/>
      <c r="L455" s="569"/>
      <c r="M455" s="569"/>
      <c r="N455" s="569"/>
      <c r="O455" s="569"/>
      <c r="Q455" s="223"/>
      <c r="R455" s="223"/>
      <c r="S455" s="223"/>
      <c r="T455" s="223"/>
      <c r="U455" s="223"/>
      <c r="V455" s="223"/>
      <c r="W455" s="223"/>
      <c r="X455" s="223"/>
      <c r="Y455" s="223"/>
      <c r="Z455" s="223"/>
    </row>
    <row r="456" spans="1:26" s="192" customFormat="1" x14ac:dyDescent="0.25">
      <c r="A456" s="546"/>
      <c r="B456" s="87">
        <f>'Menu Costing'!R136</f>
        <v>0</v>
      </c>
      <c r="C456" s="158"/>
      <c r="D456" s="89" t="b">
        <f>'Menu Costing'!U136</f>
        <v>0</v>
      </c>
      <c r="E456" s="9">
        <f t="shared" si="18"/>
        <v>0</v>
      </c>
      <c r="F456" s="158"/>
      <c r="G456" s="26">
        <f t="shared" si="19"/>
        <v>0</v>
      </c>
      <c r="H456" s="567"/>
      <c r="I456" s="567"/>
      <c r="J456" s="569"/>
      <c r="K456" s="569"/>
      <c r="L456" s="569"/>
      <c r="M456" s="569"/>
      <c r="N456" s="569"/>
      <c r="O456" s="569"/>
      <c r="Q456" s="223"/>
      <c r="R456" s="223"/>
      <c r="S456" s="223"/>
      <c r="T456" s="223"/>
      <c r="U456" s="223"/>
      <c r="V456" s="223"/>
      <c r="W456" s="223"/>
      <c r="X456" s="223"/>
      <c r="Y456" s="223"/>
      <c r="Z456" s="223"/>
    </row>
    <row r="457" spans="1:26" s="192" customFormat="1" x14ac:dyDescent="0.25">
      <c r="A457" s="546"/>
      <c r="B457" s="87">
        <f>'Menu Costing'!R137</f>
        <v>0</v>
      </c>
      <c r="C457" s="158"/>
      <c r="D457" s="89" t="b">
        <f>'Menu Costing'!U137</f>
        <v>0</v>
      </c>
      <c r="E457" s="9">
        <f t="shared" si="18"/>
        <v>0</v>
      </c>
      <c r="F457" s="158"/>
      <c r="G457" s="26">
        <f t="shared" si="19"/>
        <v>0</v>
      </c>
      <c r="H457" s="567"/>
      <c r="I457" s="567"/>
      <c r="J457" s="569"/>
      <c r="K457" s="569"/>
      <c r="L457" s="569"/>
      <c r="M457" s="569"/>
      <c r="N457" s="569"/>
      <c r="O457" s="569"/>
      <c r="Q457" s="223"/>
      <c r="R457" s="223"/>
      <c r="S457" s="223"/>
      <c r="T457" s="223"/>
      <c r="U457" s="223"/>
      <c r="V457" s="223"/>
      <c r="W457" s="223"/>
      <c r="X457" s="223"/>
      <c r="Y457" s="223"/>
      <c r="Z457" s="223"/>
    </row>
    <row r="458" spans="1:26" s="192" customFormat="1" x14ac:dyDescent="0.25">
      <c r="A458" s="546"/>
      <c r="B458" s="87">
        <f>'Menu Costing'!R138</f>
        <v>0</v>
      </c>
      <c r="C458" s="158"/>
      <c r="D458" s="89" t="b">
        <f>'Menu Costing'!U138</f>
        <v>0</v>
      </c>
      <c r="E458" s="9">
        <f t="shared" si="18"/>
        <v>0</v>
      </c>
      <c r="F458" s="158"/>
      <c r="G458" s="26">
        <f t="shared" si="19"/>
        <v>0</v>
      </c>
      <c r="H458" s="567"/>
      <c r="I458" s="567"/>
      <c r="J458" s="569"/>
      <c r="K458" s="569"/>
      <c r="L458" s="569"/>
      <c r="M458" s="569"/>
      <c r="N458" s="569"/>
      <c r="O458" s="569"/>
      <c r="Q458" s="223"/>
      <c r="R458" s="223"/>
      <c r="S458" s="223"/>
      <c r="T458" s="223"/>
      <c r="U458" s="223"/>
      <c r="V458" s="223"/>
      <c r="W458" s="223"/>
      <c r="X458" s="223"/>
      <c r="Y458" s="223"/>
      <c r="Z458" s="223"/>
    </row>
    <row r="459" spans="1:26" s="192" customFormat="1" x14ac:dyDescent="0.25">
      <c r="A459" s="546"/>
      <c r="B459" s="87">
        <f>'Menu Costing'!R139</f>
        <v>0</v>
      </c>
      <c r="C459" s="158"/>
      <c r="D459" s="89" t="b">
        <f>'Menu Costing'!U139</f>
        <v>0</v>
      </c>
      <c r="E459" s="9">
        <f t="shared" si="18"/>
        <v>0</v>
      </c>
      <c r="F459" s="158"/>
      <c r="G459" s="26">
        <f t="shared" si="19"/>
        <v>0</v>
      </c>
      <c r="H459" s="567"/>
      <c r="I459" s="567"/>
      <c r="J459" s="569"/>
      <c r="K459" s="569"/>
      <c r="L459" s="569"/>
      <c r="M459" s="569"/>
      <c r="N459" s="569"/>
      <c r="O459" s="569"/>
      <c r="Q459" s="223"/>
      <c r="R459" s="223"/>
      <c r="S459" s="223"/>
      <c r="T459" s="223"/>
      <c r="U459" s="223"/>
      <c r="V459" s="223"/>
      <c r="W459" s="223"/>
      <c r="X459" s="223"/>
      <c r="Y459" s="223"/>
      <c r="Z459" s="223"/>
    </row>
    <row r="460" spans="1:26" s="192" customFormat="1" x14ac:dyDescent="0.25">
      <c r="A460" s="546"/>
      <c r="B460" s="87">
        <f>'Menu Costing'!R140</f>
        <v>0</v>
      </c>
      <c r="C460" s="158"/>
      <c r="D460" s="89">
        <f>'Menu Costing'!U140</f>
        <v>0</v>
      </c>
      <c r="E460" s="9">
        <f t="shared" si="18"/>
        <v>0</v>
      </c>
      <c r="F460" s="158"/>
      <c r="G460" s="26">
        <f t="shared" si="19"/>
        <v>0</v>
      </c>
      <c r="H460" s="567"/>
      <c r="I460" s="567"/>
      <c r="J460" s="569"/>
      <c r="K460" s="569"/>
      <c r="L460" s="569"/>
      <c r="M460" s="569"/>
      <c r="N460" s="569"/>
      <c r="O460" s="569"/>
      <c r="Q460" s="223"/>
      <c r="R460" s="223"/>
      <c r="S460" s="198"/>
      <c r="T460" s="198"/>
      <c r="U460" s="223"/>
      <c r="V460" s="223"/>
      <c r="W460" s="223"/>
      <c r="X460" s="223"/>
      <c r="Y460" s="223"/>
      <c r="Z460" s="223"/>
    </row>
    <row r="461" spans="1:26" s="192" customFormat="1" x14ac:dyDescent="0.25">
      <c r="A461" s="546"/>
      <c r="B461" s="87">
        <f>'Menu Costing'!R141</f>
        <v>0</v>
      </c>
      <c r="C461" s="158"/>
      <c r="D461" s="89">
        <f>'Menu Costing'!U141</f>
        <v>0</v>
      </c>
      <c r="E461" s="9">
        <f t="shared" si="18"/>
        <v>0</v>
      </c>
      <c r="F461" s="158"/>
      <c r="G461" s="26">
        <f t="shared" si="19"/>
        <v>0</v>
      </c>
      <c r="H461" s="567"/>
      <c r="I461" s="567"/>
      <c r="J461" s="569"/>
      <c r="K461" s="569"/>
      <c r="L461" s="569"/>
      <c r="M461" s="569"/>
      <c r="N461" s="569"/>
      <c r="O461" s="569"/>
      <c r="Q461" s="223"/>
      <c r="R461" s="223"/>
      <c r="S461" s="198"/>
      <c r="T461" s="198"/>
      <c r="U461" s="223"/>
      <c r="V461" s="223"/>
      <c r="W461" s="223"/>
      <c r="X461" s="223"/>
      <c r="Y461" s="223"/>
      <c r="Z461" s="223"/>
    </row>
    <row r="462" spans="1:26" s="192" customFormat="1" x14ac:dyDescent="0.25">
      <c r="A462" s="546"/>
      <c r="B462" s="87">
        <f>'Menu Costing'!R142</f>
        <v>0</v>
      </c>
      <c r="C462" s="158"/>
      <c r="D462" s="89">
        <f>'Menu Costing'!U142</f>
        <v>0</v>
      </c>
      <c r="E462" s="9">
        <f t="shared" si="18"/>
        <v>0</v>
      </c>
      <c r="F462" s="158"/>
      <c r="G462" s="26">
        <f t="shared" si="19"/>
        <v>0</v>
      </c>
      <c r="H462" s="567"/>
      <c r="I462" s="567"/>
      <c r="J462" s="569"/>
      <c r="K462" s="569"/>
      <c r="L462" s="569"/>
      <c r="M462" s="569"/>
      <c r="N462" s="569"/>
      <c r="O462" s="569"/>
      <c r="Q462" s="223"/>
      <c r="R462" s="223"/>
      <c r="S462" s="223"/>
      <c r="T462" s="223"/>
      <c r="U462" s="223"/>
      <c r="V462" s="223"/>
      <c r="W462" s="223"/>
      <c r="X462" s="223"/>
      <c r="Y462" s="223"/>
      <c r="Z462" s="223"/>
    </row>
    <row r="463" spans="1:26" s="192" customFormat="1" x14ac:dyDescent="0.25">
      <c r="A463" s="546"/>
      <c r="B463" s="87">
        <f>'Menu Costing'!R143</f>
        <v>0</v>
      </c>
      <c r="C463" s="158"/>
      <c r="D463" s="89">
        <f>'Menu Costing'!U143</f>
        <v>0</v>
      </c>
      <c r="E463" s="9">
        <f t="shared" si="18"/>
        <v>0</v>
      </c>
      <c r="F463" s="158"/>
      <c r="G463" s="26">
        <f t="shared" si="19"/>
        <v>0</v>
      </c>
      <c r="H463" s="567"/>
      <c r="I463" s="567"/>
      <c r="J463" s="569"/>
      <c r="K463" s="569"/>
      <c r="L463" s="569"/>
      <c r="M463" s="569"/>
      <c r="N463" s="569"/>
      <c r="O463" s="569"/>
      <c r="Q463" s="223"/>
      <c r="R463" s="223"/>
      <c r="S463" s="223"/>
      <c r="T463" s="223"/>
      <c r="U463" s="223"/>
      <c r="V463" s="223"/>
      <c r="W463" s="223"/>
      <c r="X463" s="223"/>
      <c r="Y463" s="223"/>
      <c r="Z463" s="223"/>
    </row>
    <row r="464" spans="1:26" s="192" customFormat="1" x14ac:dyDescent="0.25">
      <c r="A464" s="546"/>
      <c r="B464" s="87">
        <f>'Menu Costing'!R144</f>
        <v>0</v>
      </c>
      <c r="C464" s="158"/>
      <c r="D464" s="89">
        <f>'Menu Costing'!U144</f>
        <v>0</v>
      </c>
      <c r="E464" s="9">
        <f t="shared" si="18"/>
        <v>0</v>
      </c>
      <c r="F464" s="158"/>
      <c r="G464" s="26">
        <f t="shared" si="19"/>
        <v>0</v>
      </c>
      <c r="H464" s="567"/>
      <c r="I464" s="567"/>
      <c r="J464" s="569"/>
      <c r="K464" s="569"/>
      <c r="L464" s="569"/>
      <c r="M464" s="569"/>
      <c r="N464" s="569"/>
      <c r="O464" s="569"/>
      <c r="Q464" s="223"/>
      <c r="R464" s="223"/>
      <c r="S464" s="223"/>
      <c r="T464" s="223"/>
      <c r="U464" s="223"/>
      <c r="V464" s="223"/>
      <c r="W464" s="223"/>
      <c r="X464" s="223"/>
      <c r="Y464" s="223"/>
      <c r="Z464" s="223"/>
    </row>
    <row r="465" spans="1:26" s="192" customFormat="1" x14ac:dyDescent="0.25">
      <c r="A465" s="546"/>
      <c r="B465" s="87">
        <f>'Menu Costing'!R145</f>
        <v>0</v>
      </c>
      <c r="C465" s="158"/>
      <c r="D465" s="89">
        <f>'Menu Costing'!U145</f>
        <v>0</v>
      </c>
      <c r="E465" s="9">
        <f t="shared" si="18"/>
        <v>0</v>
      </c>
      <c r="F465" s="158"/>
      <c r="G465" s="26">
        <f t="shared" si="19"/>
        <v>0</v>
      </c>
      <c r="H465" s="567"/>
      <c r="I465" s="567"/>
      <c r="J465" s="569"/>
      <c r="K465" s="569"/>
      <c r="L465" s="569"/>
      <c r="M465" s="569"/>
      <c r="N465" s="569"/>
      <c r="O465" s="569"/>
      <c r="Q465" s="223"/>
      <c r="R465" s="223"/>
      <c r="S465" s="223"/>
      <c r="T465" s="223"/>
      <c r="U465" s="223"/>
      <c r="V465" s="223"/>
      <c r="W465" s="223"/>
      <c r="X465" s="223"/>
      <c r="Y465" s="223"/>
      <c r="Z465" s="223"/>
    </row>
    <row r="466" spans="1:26" s="192" customFormat="1" x14ac:dyDescent="0.25">
      <c r="A466" s="546"/>
      <c r="B466" s="87">
        <f>'Menu Costing'!R146</f>
        <v>0</v>
      </c>
      <c r="C466" s="158"/>
      <c r="D466" s="89">
        <f>'Menu Costing'!U146</f>
        <v>0</v>
      </c>
      <c r="E466" s="9">
        <f t="shared" si="18"/>
        <v>0</v>
      </c>
      <c r="F466" s="158"/>
      <c r="G466" s="26">
        <f t="shared" si="19"/>
        <v>0</v>
      </c>
      <c r="H466" s="567"/>
      <c r="I466" s="567"/>
      <c r="J466" s="569"/>
      <c r="K466" s="569"/>
      <c r="L466" s="569"/>
      <c r="M466" s="569"/>
      <c r="N466" s="569"/>
      <c r="O466" s="569"/>
      <c r="Q466" s="223"/>
      <c r="R466" s="223"/>
      <c r="S466" s="223"/>
      <c r="T466" s="223"/>
      <c r="U466" s="223"/>
      <c r="V466" s="223"/>
      <c r="W466" s="223"/>
      <c r="X466" s="223"/>
      <c r="Y466" s="223"/>
      <c r="Z466" s="223"/>
    </row>
    <row r="467" spans="1:26" s="192" customFormat="1" x14ac:dyDescent="0.25">
      <c r="A467" s="546"/>
      <c r="B467" s="87">
        <f>'Menu Costing'!R147</f>
        <v>0</v>
      </c>
      <c r="C467" s="158"/>
      <c r="D467" s="89">
        <f>'Menu Costing'!U147</f>
        <v>0</v>
      </c>
      <c r="E467" s="9">
        <f t="shared" si="18"/>
        <v>0</v>
      </c>
      <c r="F467" s="158"/>
      <c r="G467" s="26">
        <f t="shared" si="19"/>
        <v>0</v>
      </c>
      <c r="H467" s="567"/>
      <c r="I467" s="567"/>
      <c r="J467" s="569"/>
      <c r="K467" s="569"/>
      <c r="L467" s="569"/>
      <c r="M467" s="569"/>
      <c r="N467" s="569"/>
      <c r="O467" s="569"/>
      <c r="Q467" s="223"/>
      <c r="R467" s="223"/>
      <c r="S467" s="223"/>
      <c r="T467" s="223"/>
      <c r="U467" s="223"/>
      <c r="V467" s="223"/>
      <c r="W467" s="223"/>
      <c r="X467" s="223"/>
      <c r="Y467" s="223"/>
      <c r="Z467" s="223"/>
    </row>
    <row r="468" spans="1:26" s="192" customFormat="1" x14ac:dyDescent="0.25">
      <c r="A468" s="546"/>
      <c r="B468" s="87">
        <f>'Menu Costing'!R148</f>
        <v>0</v>
      </c>
      <c r="C468" s="158"/>
      <c r="D468" s="89">
        <f>'Menu Costing'!U148</f>
        <v>0</v>
      </c>
      <c r="E468" s="9">
        <f t="shared" si="18"/>
        <v>0</v>
      </c>
      <c r="F468" s="158"/>
      <c r="G468" s="26">
        <f t="shared" si="19"/>
        <v>0</v>
      </c>
      <c r="H468" s="567"/>
      <c r="I468" s="567"/>
      <c r="J468" s="569"/>
      <c r="K468" s="569"/>
      <c r="L468" s="569"/>
      <c r="M468" s="569"/>
      <c r="N468" s="569"/>
      <c r="O468" s="569"/>
      <c r="Q468" s="223"/>
      <c r="R468" s="223"/>
      <c r="S468" s="223"/>
      <c r="T468" s="223"/>
      <c r="U468" s="223"/>
      <c r="V468" s="223"/>
      <c r="W468" s="223"/>
      <c r="X468" s="223"/>
      <c r="Y468" s="223"/>
      <c r="Z468" s="223"/>
    </row>
    <row r="469" spans="1:26" s="192" customFormat="1" ht="15.75" thickBot="1" x14ac:dyDescent="0.3">
      <c r="A469" s="547"/>
      <c r="B469" s="187">
        <f>'Menu Costing'!R149</f>
        <v>0</v>
      </c>
      <c r="C469" s="159"/>
      <c r="D469" s="91">
        <f>'Menu Costing'!U149</f>
        <v>0</v>
      </c>
      <c r="E469" s="185">
        <f t="shared" si="18"/>
        <v>0</v>
      </c>
      <c r="F469" s="159"/>
      <c r="G469" s="186">
        <f t="shared" si="19"/>
        <v>0</v>
      </c>
      <c r="H469" s="567"/>
      <c r="I469" s="567"/>
      <c r="J469" s="569"/>
      <c r="K469" s="569"/>
      <c r="L469" s="569"/>
      <c r="M469" s="569"/>
      <c r="N469" s="569"/>
      <c r="O469" s="569"/>
      <c r="Q469" s="223"/>
      <c r="R469" s="223"/>
      <c r="S469" s="223"/>
      <c r="T469" s="223"/>
      <c r="U469" s="223"/>
      <c r="V469" s="223"/>
      <c r="W469" s="223"/>
      <c r="X469" s="223"/>
      <c r="Y469" s="223"/>
      <c r="Z469" s="223"/>
    </row>
    <row r="470" spans="1:26" ht="75" customHeight="1" x14ac:dyDescent="0.25">
      <c r="A470" s="541" t="s">
        <v>23</v>
      </c>
      <c r="B470" s="542"/>
      <c r="C470" s="552" t="s">
        <v>48</v>
      </c>
      <c r="D470" s="552"/>
      <c r="E470" s="132" t="s">
        <v>9</v>
      </c>
      <c r="F470" s="520" t="s">
        <v>51</v>
      </c>
      <c r="G470" s="561"/>
      <c r="H470" s="566"/>
      <c r="I470" s="567"/>
      <c r="J470" s="569"/>
      <c r="K470" s="569"/>
      <c r="L470" s="569"/>
      <c r="M470" s="569"/>
      <c r="N470" s="569"/>
      <c r="O470" s="569"/>
    </row>
    <row r="471" spans="1:26" ht="15.75" thickBot="1" x14ac:dyDescent="0.3">
      <c r="A471" s="543"/>
      <c r="B471" s="544"/>
      <c r="C471" s="553">
        <f>SUM(C5:C469)</f>
        <v>0</v>
      </c>
      <c r="D471" s="553"/>
      <c r="E471" s="130">
        <f>SUM(E5:E469)</f>
        <v>0</v>
      </c>
      <c r="F471" s="575">
        <f>SUM(G5:G469)</f>
        <v>0</v>
      </c>
      <c r="G471" s="576"/>
      <c r="H471" s="566"/>
      <c r="I471" s="567"/>
    </row>
    <row r="472" spans="1:26" x14ac:dyDescent="0.25">
      <c r="U472" s="241"/>
      <c r="V472" s="241"/>
      <c r="W472" s="222"/>
      <c r="X472" s="245"/>
      <c r="Y472" s="245"/>
      <c r="Z472" s="221"/>
    </row>
    <row r="473" spans="1:26" x14ac:dyDescent="0.25">
      <c r="U473" s="198"/>
      <c r="V473" s="198"/>
      <c r="W473" s="197"/>
      <c r="X473" s="199"/>
      <c r="Y473" s="199"/>
      <c r="Z473" s="221"/>
    </row>
  </sheetData>
  <sheetProtection algorithmName="SHA-512" hashValue="LcUKmnXy/JAOqaceXXwelf12dGg+fTFYlTJFqq8UlDmumMjefwsPIQNVomofjLK4k4FHDY6YLV9kIWylR4iozA==" saltValue="2rgtvaSDq/rMEdr25JnZ+g==" spinCount="100000" sheet="1" objects="1" scenarios="1"/>
  <mergeCells count="52">
    <mergeCell ref="A3:G3"/>
    <mergeCell ref="A4:B4"/>
    <mergeCell ref="A5:A18"/>
    <mergeCell ref="A118:A131"/>
    <mergeCell ref="A147:A160"/>
    <mergeCell ref="A61:A74"/>
    <mergeCell ref="F470:G470"/>
    <mergeCell ref="A1:O1"/>
    <mergeCell ref="A2:O2"/>
    <mergeCell ref="H3:I471"/>
    <mergeCell ref="J76:O470"/>
    <mergeCell ref="A19:A32"/>
    <mergeCell ref="A33:A46"/>
    <mergeCell ref="A47:A60"/>
    <mergeCell ref="J3:O3"/>
    <mergeCell ref="A416:A433"/>
    <mergeCell ref="A434:A451"/>
    <mergeCell ref="A452:A469"/>
    <mergeCell ref="A379:B379"/>
    <mergeCell ref="F471:G471"/>
    <mergeCell ref="K74:L74"/>
    <mergeCell ref="K75:L75"/>
    <mergeCell ref="A260:A273"/>
    <mergeCell ref="A274:A287"/>
    <mergeCell ref="A75:B75"/>
    <mergeCell ref="A146:B146"/>
    <mergeCell ref="A217:B217"/>
    <mergeCell ref="A189:A202"/>
    <mergeCell ref="A76:A89"/>
    <mergeCell ref="A104:A117"/>
    <mergeCell ref="A218:A231"/>
    <mergeCell ref="A232:A245"/>
    <mergeCell ref="A246:A259"/>
    <mergeCell ref="A90:A103"/>
    <mergeCell ref="A161:A174"/>
    <mergeCell ref="A175:A188"/>
    <mergeCell ref="N75:O75"/>
    <mergeCell ref="A470:B471"/>
    <mergeCell ref="A132:A145"/>
    <mergeCell ref="N74:O74"/>
    <mergeCell ref="J74:J75"/>
    <mergeCell ref="C470:D470"/>
    <mergeCell ref="C471:D471"/>
    <mergeCell ref="A288:B288"/>
    <mergeCell ref="A289:A306"/>
    <mergeCell ref="A307:A324"/>
    <mergeCell ref="A325:A342"/>
    <mergeCell ref="A343:A360"/>
    <mergeCell ref="A361:A378"/>
    <mergeCell ref="A380:A397"/>
    <mergeCell ref="A398:A415"/>
    <mergeCell ref="A203:A216"/>
  </mergeCells>
  <conditionalFormatting sqref="A4:B287 A289:B289 A307:B307 B290:B306 A325:B325 A343 A361 A380:B380 B308:B324 B326:B378 B381:B469 M5:M73 O5:O73">
    <cfRule type="cellIs" dxfId="84" priority="17" operator="equal">
      <formula>0</formula>
    </cfRule>
  </conditionalFormatting>
  <conditionalFormatting sqref="G5:G287 D289:E378 D380:E469 G289:G378 G380:G469 D5:E287">
    <cfRule type="cellIs" dxfId="83" priority="16" operator="equal">
      <formula>0</formula>
    </cfRule>
  </conditionalFormatting>
  <conditionalFormatting sqref="G5:G287 D289:E378 D380:E469 G289:G378 G380:G469 D5:E287">
    <cfRule type="cellIs" dxfId="82" priority="15" operator="equal">
      <formula>FALSE</formula>
    </cfRule>
  </conditionalFormatting>
  <conditionalFormatting sqref="A288:B288">
    <cfRule type="cellIs" dxfId="81" priority="13" operator="equal">
      <formula>0</formula>
    </cfRule>
  </conditionalFormatting>
  <conditionalFormatting sqref="A398">
    <cfRule type="cellIs" dxfId="80" priority="10" operator="equal">
      <formula>0</formula>
    </cfRule>
  </conditionalFormatting>
  <conditionalFormatting sqref="A379:B379">
    <cfRule type="cellIs" dxfId="79" priority="9" operator="equal">
      <formula>0</formula>
    </cfRule>
  </conditionalFormatting>
  <conditionalFormatting sqref="D288:E288 G288">
    <cfRule type="cellIs" dxfId="78" priority="6" operator="equal">
      <formula>0</formula>
    </cfRule>
  </conditionalFormatting>
  <conditionalFormatting sqref="D288:E288 G288">
    <cfRule type="cellIs" dxfId="77" priority="5" operator="equal">
      <formula>FALSE</formula>
    </cfRule>
  </conditionalFormatting>
  <conditionalFormatting sqref="D379:E379 G379">
    <cfRule type="cellIs" dxfId="76" priority="4" operator="equal">
      <formula>0</formula>
    </cfRule>
  </conditionalFormatting>
  <conditionalFormatting sqref="D379:E379 G379">
    <cfRule type="cellIs" dxfId="75" priority="3" operator="equal">
      <formula>FALSE</formula>
    </cfRule>
  </conditionalFormatting>
  <conditionalFormatting sqref="T4:T10">
    <cfRule type="cellIs" dxfId="74" priority="1" operator="equal">
      <formula>FALSE</formula>
    </cfRule>
    <cfRule type="cellIs" dxfId="73" priority="2" operator="equal">
      <formula>0</formula>
    </cfRule>
  </conditionalFormatting>
  <dataValidations count="1">
    <dataValidation type="list" allowBlank="1" showInputMessage="1" showErrorMessage="1" sqref="T13">
      <formula1>"Yes,No"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119"/>
  <sheetViews>
    <sheetView topLeftCell="A96" zoomScale="70" zoomScaleNormal="70" workbookViewId="0">
      <selection activeCell="N114" sqref="N114"/>
    </sheetView>
  </sheetViews>
  <sheetFormatPr defaultColWidth="9.140625" defaultRowHeight="15" x14ac:dyDescent="0.25"/>
  <cols>
    <col min="1" max="1" width="13.85546875" style="10" bestFit="1" customWidth="1"/>
    <col min="2" max="2" width="16.42578125" style="10" customWidth="1"/>
    <col min="3" max="3" width="2.7109375" style="10" customWidth="1"/>
    <col min="4" max="4" width="16.5703125" style="10" customWidth="1"/>
    <col min="5" max="5" width="17" style="10" bestFit="1" customWidth="1"/>
    <col min="6" max="6" width="13.85546875" style="10" customWidth="1"/>
    <col min="7" max="7" width="2.5703125" style="25" customWidth="1"/>
    <col min="8" max="8" width="20.5703125" style="10" customWidth="1"/>
    <col min="9" max="9" width="18.42578125" style="10" bestFit="1" customWidth="1"/>
    <col min="10" max="10" width="18.42578125" style="10" customWidth="1"/>
    <col min="11" max="11" width="13.7109375" style="10" bestFit="1" customWidth="1"/>
    <col min="12" max="12" width="14.85546875" style="10" bestFit="1" customWidth="1"/>
    <col min="13" max="13" width="17.7109375" style="10" bestFit="1" customWidth="1"/>
    <col min="14" max="14" width="17" style="10" bestFit="1" customWidth="1"/>
    <col min="15" max="15" width="3.140625" style="10" customWidth="1"/>
    <col min="16" max="16" width="15.7109375" style="10" customWidth="1"/>
    <col min="17" max="17" width="24.42578125" style="10" customWidth="1"/>
    <col min="18" max="18" width="16.5703125" style="10" customWidth="1"/>
    <col min="19" max="16384" width="9.140625" style="10"/>
  </cols>
  <sheetData>
    <row r="1" spans="1:20" ht="32.25" thickBot="1" x14ac:dyDescent="0.3">
      <c r="A1" s="562" t="s">
        <v>76</v>
      </c>
      <c r="B1" s="563"/>
      <c r="C1" s="563"/>
      <c r="D1" s="563"/>
      <c r="E1" s="563"/>
      <c r="F1" s="563"/>
      <c r="G1" s="563"/>
      <c r="H1" s="563"/>
      <c r="I1" s="563"/>
      <c r="J1" s="563"/>
      <c r="K1" s="563"/>
      <c r="L1" s="563"/>
      <c r="M1" s="563"/>
      <c r="N1" s="563"/>
      <c r="O1" s="563"/>
      <c r="P1" s="563"/>
      <c r="Q1" s="563"/>
      <c r="R1" s="564"/>
    </row>
    <row r="2" spans="1:20" ht="32.25" thickBot="1" x14ac:dyDescent="0.3">
      <c r="A2" s="671"/>
      <c r="B2" s="672"/>
      <c r="C2" s="672"/>
      <c r="D2" s="672"/>
      <c r="E2" s="672"/>
      <c r="F2" s="672"/>
      <c r="G2" s="672"/>
      <c r="H2" s="672"/>
      <c r="I2" s="672"/>
      <c r="J2" s="672"/>
      <c r="K2" s="672"/>
      <c r="L2" s="672"/>
      <c r="M2" s="672"/>
      <c r="N2" s="672"/>
      <c r="O2" s="672"/>
      <c r="P2" s="672"/>
      <c r="Q2" s="672"/>
      <c r="R2" s="672"/>
    </row>
    <row r="3" spans="1:20" ht="21.75" customHeight="1" thickBot="1" x14ac:dyDescent="0.3">
      <c r="A3" s="588" t="s">
        <v>18</v>
      </c>
      <c r="B3" s="589"/>
      <c r="C3" s="589"/>
      <c r="D3" s="662">
        <f>'Menu Costing'!B10</f>
        <v>0</v>
      </c>
      <c r="E3" s="663"/>
      <c r="F3" s="663"/>
      <c r="G3" s="663"/>
      <c r="H3" s="663"/>
      <c r="I3" s="663"/>
      <c r="J3" s="663"/>
      <c r="K3" s="663"/>
      <c r="L3" s="663"/>
      <c r="M3" s="663"/>
      <c r="N3" s="663"/>
      <c r="O3" s="663"/>
      <c r="P3" s="663"/>
      <c r="Q3" s="663"/>
      <c r="R3" s="664"/>
    </row>
    <row r="4" spans="1:20" ht="8.25" customHeight="1" thickBot="1" x14ac:dyDescent="0.3">
      <c r="A4" s="585"/>
      <c r="B4" s="586"/>
      <c r="C4" s="586"/>
      <c r="D4" s="586"/>
      <c r="E4" s="586"/>
      <c r="F4" s="586"/>
      <c r="G4" s="586"/>
      <c r="H4" s="586"/>
      <c r="I4" s="586"/>
      <c r="J4" s="586"/>
      <c r="K4" s="586"/>
      <c r="L4" s="586"/>
      <c r="M4" s="586"/>
      <c r="N4" s="586"/>
      <c r="O4" s="586"/>
      <c r="P4" s="586"/>
      <c r="Q4" s="586"/>
      <c r="R4" s="587"/>
    </row>
    <row r="5" spans="1:20" ht="15.75" thickBot="1" x14ac:dyDescent="0.3">
      <c r="A5" s="614" t="s">
        <v>5</v>
      </c>
      <c r="B5" s="479"/>
      <c r="C5" s="473"/>
      <c r="D5" s="618" t="s">
        <v>22</v>
      </c>
      <c r="E5" s="619"/>
      <c r="F5" s="620"/>
      <c r="G5" s="567"/>
      <c r="H5" s="625" t="s">
        <v>24</v>
      </c>
      <c r="I5" s="626"/>
      <c r="J5" s="626"/>
      <c r="K5" s="626"/>
      <c r="L5" s="626"/>
      <c r="M5" s="626"/>
      <c r="N5" s="626"/>
      <c r="O5" s="626"/>
      <c r="P5" s="626"/>
      <c r="Q5" s="626"/>
      <c r="R5" s="627"/>
    </row>
    <row r="6" spans="1:20" ht="15.75" customHeight="1" x14ac:dyDescent="0.25">
      <c r="A6" s="615"/>
      <c r="B6" s="481"/>
      <c r="C6" s="473"/>
      <c r="D6" s="621"/>
      <c r="E6" s="622"/>
      <c r="F6" s="623"/>
      <c r="G6" s="567"/>
      <c r="H6" s="628" t="s">
        <v>33</v>
      </c>
      <c r="I6" s="629"/>
      <c r="J6" s="41" t="s">
        <v>30</v>
      </c>
      <c r="K6" s="41" t="s">
        <v>31</v>
      </c>
      <c r="L6" s="41" t="s">
        <v>32</v>
      </c>
      <c r="M6" s="632" t="s">
        <v>21</v>
      </c>
      <c r="N6" s="634" t="s">
        <v>25</v>
      </c>
      <c r="O6" s="636"/>
      <c r="P6" s="668" t="s">
        <v>26</v>
      </c>
      <c r="Q6" s="669"/>
      <c r="R6" s="670"/>
    </row>
    <row r="7" spans="1:20" s="81" customFormat="1" ht="45" customHeight="1" x14ac:dyDescent="0.25">
      <c r="A7" s="615"/>
      <c r="B7" s="481"/>
      <c r="C7" s="473"/>
      <c r="D7" s="641" t="s">
        <v>29</v>
      </c>
      <c r="E7" s="642"/>
      <c r="F7" s="172"/>
      <c r="G7" s="567"/>
      <c r="H7" s="630"/>
      <c r="I7" s="631"/>
      <c r="J7" s="173"/>
      <c r="K7" s="173"/>
      <c r="L7" s="173"/>
      <c r="M7" s="632"/>
      <c r="N7" s="634"/>
      <c r="O7" s="636"/>
      <c r="P7" s="48" t="s">
        <v>30</v>
      </c>
      <c r="Q7" s="40" t="s">
        <v>31</v>
      </c>
      <c r="R7" s="52" t="s">
        <v>32</v>
      </c>
      <c r="T7" s="82"/>
    </row>
    <row r="8" spans="1:20" ht="49.5" customHeight="1" x14ac:dyDescent="0.25">
      <c r="A8" s="615"/>
      <c r="B8" s="481"/>
      <c r="C8" s="473"/>
      <c r="D8" s="641" t="s">
        <v>14</v>
      </c>
      <c r="E8" s="642" t="s">
        <v>8</v>
      </c>
      <c r="F8" s="643" t="s">
        <v>27</v>
      </c>
      <c r="G8" s="567"/>
      <c r="H8" s="73" t="s">
        <v>19</v>
      </c>
      <c r="I8" s="74" t="s">
        <v>19</v>
      </c>
      <c r="J8" s="74" t="s">
        <v>20</v>
      </c>
      <c r="K8" s="74" t="s">
        <v>15</v>
      </c>
      <c r="L8" s="74" t="s">
        <v>28</v>
      </c>
      <c r="M8" s="632"/>
      <c r="N8" s="634"/>
      <c r="O8" s="636"/>
      <c r="P8" s="53">
        <f>J7*SUM(H16:J16)+SUM(H17:J17)</f>
        <v>0</v>
      </c>
      <c r="Q8" s="12">
        <f>K17 + (K16*K7)</f>
        <v>0</v>
      </c>
      <c r="R8" s="45">
        <f>SUM(L16*L7)</f>
        <v>0</v>
      </c>
      <c r="T8" s="82"/>
    </row>
    <row r="9" spans="1:20" x14ac:dyDescent="0.25">
      <c r="A9" s="616"/>
      <c r="B9" s="617"/>
      <c r="C9" s="473"/>
      <c r="D9" s="641"/>
      <c r="E9" s="642"/>
      <c r="F9" s="643"/>
      <c r="G9" s="567"/>
      <c r="H9" s="97"/>
      <c r="I9" s="95"/>
      <c r="J9" s="95"/>
      <c r="K9" s="95"/>
      <c r="L9" s="75"/>
      <c r="M9" s="633"/>
      <c r="N9" s="635"/>
      <c r="O9" s="636"/>
      <c r="P9" s="650" t="s">
        <v>77</v>
      </c>
      <c r="Q9" s="651"/>
      <c r="R9" s="652"/>
    </row>
    <row r="10" spans="1:20" x14ac:dyDescent="0.25">
      <c r="A10" s="39" t="s">
        <v>2</v>
      </c>
      <c r="B10" s="104">
        <f>'Menu Costing'!E28</f>
        <v>0</v>
      </c>
      <c r="C10" s="473"/>
      <c r="D10" s="168"/>
      <c r="E10" s="9">
        <f>IFERROR(SUM(B10*D10),0)</f>
        <v>0</v>
      </c>
      <c r="F10" s="647"/>
      <c r="G10" s="567"/>
      <c r="H10" s="174"/>
      <c r="I10" s="175"/>
      <c r="J10" s="175"/>
      <c r="K10" s="175"/>
      <c r="L10" s="175"/>
      <c r="M10" s="14">
        <f>SUM(H10:L10)</f>
        <v>0</v>
      </c>
      <c r="N10" s="45">
        <f>IFERROR(SUM(B10*M10),0)</f>
        <v>0</v>
      </c>
      <c r="O10" s="636"/>
      <c r="P10" s="653"/>
      <c r="Q10" s="654"/>
      <c r="R10" s="655"/>
    </row>
    <row r="11" spans="1:20" x14ac:dyDescent="0.25">
      <c r="A11" s="39" t="s">
        <v>3</v>
      </c>
      <c r="B11" s="104">
        <f>'Menu Costing'!I28</f>
        <v>0</v>
      </c>
      <c r="C11" s="473"/>
      <c r="D11" s="168"/>
      <c r="E11" s="9">
        <f t="shared" ref="E11:E14" si="0">IFERROR(SUM(B11*D11),0)</f>
        <v>0</v>
      </c>
      <c r="F11" s="648"/>
      <c r="G11" s="567"/>
      <c r="H11" s="174"/>
      <c r="I11" s="175"/>
      <c r="J11" s="175"/>
      <c r="K11" s="175"/>
      <c r="L11" s="175"/>
      <c r="M11" s="14">
        <f>SUM(H11:L11)</f>
        <v>0</v>
      </c>
      <c r="N11" s="45">
        <f t="shared" ref="N11:N14" si="1">IFERROR(SUM(B11*M11),0)</f>
        <v>0</v>
      </c>
      <c r="O11" s="636"/>
      <c r="P11" s="656"/>
      <c r="Q11" s="657"/>
      <c r="R11" s="658"/>
    </row>
    <row r="12" spans="1:20" x14ac:dyDescent="0.25">
      <c r="A12" s="39" t="s">
        <v>6</v>
      </c>
      <c r="B12" s="104">
        <f>'Menu Costing'!M28</f>
        <v>0</v>
      </c>
      <c r="C12" s="473"/>
      <c r="D12" s="168"/>
      <c r="E12" s="9">
        <f t="shared" si="0"/>
        <v>0</v>
      </c>
      <c r="F12" s="648"/>
      <c r="G12" s="567"/>
      <c r="H12" s="174"/>
      <c r="I12" s="175"/>
      <c r="J12" s="175"/>
      <c r="K12" s="175"/>
      <c r="L12" s="175"/>
      <c r="M12" s="14">
        <f>SUM(H12:L12)</f>
        <v>0</v>
      </c>
      <c r="N12" s="45">
        <f t="shared" si="1"/>
        <v>0</v>
      </c>
      <c r="O12" s="636"/>
      <c r="P12" s="665">
        <f>SUM(P8:R8)</f>
        <v>0</v>
      </c>
      <c r="Q12" s="666"/>
      <c r="R12" s="667"/>
    </row>
    <row r="13" spans="1:20" x14ac:dyDescent="0.25">
      <c r="A13" s="39" t="s">
        <v>7</v>
      </c>
      <c r="B13" s="104">
        <f>'Menu Costing'!Q28</f>
        <v>0</v>
      </c>
      <c r="C13" s="473"/>
      <c r="D13" s="168"/>
      <c r="E13" s="9">
        <f t="shared" si="0"/>
        <v>0</v>
      </c>
      <c r="F13" s="648"/>
      <c r="G13" s="567"/>
      <c r="H13" s="174"/>
      <c r="I13" s="175"/>
      <c r="J13" s="175"/>
      <c r="K13" s="175"/>
      <c r="L13" s="175"/>
      <c r="M13" s="14">
        <f>SUM(H13:L13)</f>
        <v>0</v>
      </c>
      <c r="N13" s="45">
        <f t="shared" si="1"/>
        <v>0</v>
      </c>
      <c r="O13" s="636"/>
      <c r="P13" s="665"/>
      <c r="Q13" s="666"/>
      <c r="R13" s="667"/>
    </row>
    <row r="14" spans="1:20" x14ac:dyDescent="0.25">
      <c r="A14" s="39" t="s">
        <v>4</v>
      </c>
      <c r="B14" s="104">
        <f>'Menu Costing'!U28</f>
        <v>0</v>
      </c>
      <c r="C14" s="473"/>
      <c r="D14" s="168"/>
      <c r="E14" s="9">
        <f t="shared" si="0"/>
        <v>0</v>
      </c>
      <c r="F14" s="648"/>
      <c r="G14" s="567"/>
      <c r="H14" s="174"/>
      <c r="I14" s="175"/>
      <c r="J14" s="175"/>
      <c r="K14" s="175"/>
      <c r="L14" s="175"/>
      <c r="M14" s="14">
        <f>SUM(H14:L14)</f>
        <v>0</v>
      </c>
      <c r="N14" s="45">
        <f t="shared" si="1"/>
        <v>0</v>
      </c>
      <c r="O14" s="636"/>
      <c r="P14" s="76"/>
      <c r="Q14" s="56"/>
      <c r="R14" s="77"/>
    </row>
    <row r="15" spans="1:20" x14ac:dyDescent="0.25">
      <c r="A15" s="597"/>
      <c r="B15" s="598"/>
      <c r="C15" s="473"/>
      <c r="D15" s="603" t="s">
        <v>75</v>
      </c>
      <c r="E15" s="604"/>
      <c r="F15" s="649"/>
      <c r="G15" s="567"/>
      <c r="H15" s="605" t="s">
        <v>23</v>
      </c>
      <c r="I15" s="606"/>
      <c r="J15" s="606"/>
      <c r="K15" s="606"/>
      <c r="L15" s="606"/>
      <c r="M15" s="606"/>
      <c r="N15" s="607"/>
      <c r="O15" s="636"/>
      <c r="P15" s="76"/>
      <c r="Q15" s="56"/>
      <c r="R15" s="77"/>
    </row>
    <row r="16" spans="1:20" x14ac:dyDescent="0.25">
      <c r="A16" s="599"/>
      <c r="B16" s="600"/>
      <c r="C16" s="473"/>
      <c r="D16" s="48">
        <f>SUM(D10:D14)</f>
        <v>0</v>
      </c>
      <c r="E16" s="49">
        <f>SUM(E10:E14)</f>
        <v>0</v>
      </c>
      <c r="F16" s="103">
        <f>SUM(D16*F7)</f>
        <v>0</v>
      </c>
      <c r="G16" s="567"/>
      <c r="H16" s="42">
        <f t="shared" ref="H16:M16" si="2">SUM(H10:H14)</f>
        <v>0</v>
      </c>
      <c r="I16" s="15">
        <f t="shared" si="2"/>
        <v>0</v>
      </c>
      <c r="J16" s="15">
        <f t="shared" si="2"/>
        <v>0</v>
      </c>
      <c r="K16" s="15">
        <f t="shared" si="2"/>
        <v>0</v>
      </c>
      <c r="L16" s="15">
        <f t="shared" si="2"/>
        <v>0</v>
      </c>
      <c r="M16" s="47">
        <f t="shared" si="2"/>
        <v>0</v>
      </c>
      <c r="N16" s="46">
        <f>SUM(N10:N14)</f>
        <v>0</v>
      </c>
      <c r="O16" s="636"/>
      <c r="P16" s="76"/>
      <c r="Q16" s="56"/>
      <c r="R16" s="77"/>
    </row>
    <row r="17" spans="1:18" ht="15.75" thickBot="1" x14ac:dyDescent="0.3">
      <c r="A17" s="601"/>
      <c r="B17" s="602"/>
      <c r="C17" s="54"/>
      <c r="D17" s="608"/>
      <c r="E17" s="609"/>
      <c r="F17" s="610"/>
      <c r="G17" s="624"/>
      <c r="H17" s="43">
        <f>H16*H9</f>
        <v>0</v>
      </c>
      <c r="I17" s="44">
        <f>I16*I9</f>
        <v>0</v>
      </c>
      <c r="J17" s="44">
        <f>J16*J9</f>
        <v>0</v>
      </c>
      <c r="K17" s="44">
        <f>K16*K9</f>
        <v>0</v>
      </c>
      <c r="L17" s="611"/>
      <c r="M17" s="612"/>
      <c r="N17" s="613"/>
      <c r="O17" s="637"/>
      <c r="P17" s="78"/>
      <c r="Q17" s="79"/>
      <c r="R17" s="80"/>
    </row>
    <row r="18" spans="1:18" s="55" customFormat="1" x14ac:dyDescent="0.25">
      <c r="A18" s="567"/>
      <c r="B18" s="567"/>
      <c r="C18" s="567"/>
      <c r="D18" s="567"/>
      <c r="E18" s="567"/>
      <c r="F18" s="567"/>
      <c r="G18" s="567"/>
      <c r="H18" s="567"/>
      <c r="I18" s="567"/>
      <c r="J18" s="567"/>
      <c r="K18" s="567"/>
      <c r="L18" s="567"/>
      <c r="M18" s="567"/>
      <c r="N18" s="567"/>
      <c r="O18" s="567"/>
      <c r="P18" s="567"/>
      <c r="Q18" s="567"/>
      <c r="R18" s="567"/>
    </row>
    <row r="19" spans="1:18" s="55" customFormat="1" x14ac:dyDescent="0.25">
      <c r="A19" s="567"/>
      <c r="B19" s="567"/>
      <c r="C19" s="567"/>
      <c r="D19" s="567"/>
      <c r="E19" s="567"/>
      <c r="F19" s="567"/>
      <c r="G19" s="567"/>
      <c r="H19" s="567"/>
      <c r="I19" s="567"/>
      <c r="J19" s="567"/>
      <c r="K19" s="567"/>
      <c r="L19" s="567"/>
      <c r="M19" s="567"/>
      <c r="N19" s="567"/>
      <c r="O19" s="567"/>
      <c r="P19" s="567"/>
      <c r="Q19" s="567"/>
      <c r="R19" s="567"/>
    </row>
    <row r="20" spans="1:18" s="55" customFormat="1" x14ac:dyDescent="0.25">
      <c r="A20" s="567"/>
      <c r="B20" s="567"/>
      <c r="C20" s="567"/>
      <c r="D20" s="567"/>
      <c r="E20" s="567"/>
      <c r="F20" s="567"/>
      <c r="G20" s="567"/>
      <c r="H20" s="567"/>
      <c r="I20" s="567"/>
      <c r="J20" s="567"/>
      <c r="K20" s="567"/>
      <c r="L20" s="567"/>
      <c r="M20" s="567"/>
      <c r="N20" s="567"/>
      <c r="O20" s="567"/>
      <c r="P20" s="567"/>
      <c r="Q20" s="567"/>
      <c r="R20" s="567"/>
    </row>
    <row r="21" spans="1:18" s="83" customFormat="1" ht="15.75" thickBot="1" x14ac:dyDescent="0.3">
      <c r="A21" s="660"/>
      <c r="B21" s="660"/>
      <c r="C21" s="660"/>
      <c r="D21" s="660"/>
      <c r="E21" s="660"/>
      <c r="F21" s="660"/>
      <c r="G21" s="660"/>
      <c r="H21" s="660"/>
      <c r="I21" s="660"/>
      <c r="J21" s="660"/>
      <c r="K21" s="660"/>
      <c r="L21" s="660"/>
      <c r="M21" s="660"/>
      <c r="N21" s="660"/>
      <c r="O21" s="660"/>
      <c r="P21" s="660"/>
      <c r="Q21" s="660"/>
      <c r="R21" s="660"/>
    </row>
    <row r="22" spans="1:18" s="25" customFormat="1" ht="21.75" customHeight="1" thickBot="1" x14ac:dyDescent="0.3">
      <c r="A22" s="588" t="s">
        <v>18</v>
      </c>
      <c r="B22" s="589"/>
      <c r="C22" s="589"/>
      <c r="D22" s="662">
        <f>'Menu Costing'!B33</f>
        <v>0</v>
      </c>
      <c r="E22" s="663"/>
      <c r="F22" s="663"/>
      <c r="G22" s="663"/>
      <c r="H22" s="663"/>
      <c r="I22" s="663"/>
      <c r="J22" s="663"/>
      <c r="K22" s="663"/>
      <c r="L22" s="663"/>
      <c r="M22" s="663"/>
      <c r="N22" s="663"/>
      <c r="O22" s="663"/>
      <c r="P22" s="663"/>
      <c r="Q22" s="663"/>
      <c r="R22" s="664"/>
    </row>
    <row r="23" spans="1:18" s="25" customFormat="1" ht="15.75" thickBot="1" x14ac:dyDescent="0.3">
      <c r="A23" s="585"/>
      <c r="B23" s="586"/>
      <c r="C23" s="586"/>
      <c r="D23" s="586"/>
      <c r="E23" s="586"/>
      <c r="F23" s="586"/>
      <c r="G23" s="586"/>
      <c r="H23" s="586"/>
      <c r="I23" s="586"/>
      <c r="J23" s="586"/>
      <c r="K23" s="586"/>
      <c r="L23" s="586"/>
      <c r="M23" s="586"/>
      <c r="N23" s="586"/>
      <c r="O23" s="586"/>
      <c r="P23" s="586"/>
      <c r="Q23" s="586"/>
      <c r="R23" s="587"/>
    </row>
    <row r="24" spans="1:18" s="25" customFormat="1" ht="15.75" thickBot="1" x14ac:dyDescent="0.3">
      <c r="A24" s="614" t="s">
        <v>5</v>
      </c>
      <c r="B24" s="479"/>
      <c r="C24" s="473"/>
      <c r="D24" s="618" t="s">
        <v>22</v>
      </c>
      <c r="E24" s="619"/>
      <c r="F24" s="620"/>
      <c r="G24" s="567"/>
      <c r="H24" s="625" t="s">
        <v>24</v>
      </c>
      <c r="I24" s="626"/>
      <c r="J24" s="626"/>
      <c r="K24" s="626"/>
      <c r="L24" s="626"/>
      <c r="M24" s="626"/>
      <c r="N24" s="626"/>
      <c r="O24" s="626"/>
      <c r="P24" s="626"/>
      <c r="Q24" s="626"/>
      <c r="R24" s="627"/>
    </row>
    <row r="25" spans="1:18" s="25" customFormat="1" ht="15" customHeight="1" x14ac:dyDescent="0.25">
      <c r="A25" s="615"/>
      <c r="B25" s="481"/>
      <c r="C25" s="473"/>
      <c r="D25" s="621"/>
      <c r="E25" s="622"/>
      <c r="F25" s="623"/>
      <c r="G25" s="567"/>
      <c r="H25" s="628" t="s">
        <v>33</v>
      </c>
      <c r="I25" s="629"/>
      <c r="J25" s="105" t="s">
        <v>30</v>
      </c>
      <c r="K25" s="105" t="s">
        <v>31</v>
      </c>
      <c r="L25" s="105" t="s">
        <v>32</v>
      </c>
      <c r="M25" s="632" t="s">
        <v>21</v>
      </c>
      <c r="N25" s="634" t="s">
        <v>25</v>
      </c>
      <c r="O25" s="636"/>
      <c r="P25" s="668" t="s">
        <v>26</v>
      </c>
      <c r="Q25" s="669"/>
      <c r="R25" s="670"/>
    </row>
    <row r="26" spans="1:18" ht="15" customHeight="1" x14ac:dyDescent="0.25">
      <c r="A26" s="615"/>
      <c r="B26" s="481"/>
      <c r="C26" s="473"/>
      <c r="D26" s="641" t="s">
        <v>29</v>
      </c>
      <c r="E26" s="642"/>
      <c r="F26" s="172"/>
      <c r="G26" s="567"/>
      <c r="H26" s="630"/>
      <c r="I26" s="631"/>
      <c r="J26" s="173"/>
      <c r="K26" s="173"/>
      <c r="L26" s="173"/>
      <c r="M26" s="632"/>
      <c r="N26" s="634"/>
      <c r="O26" s="636"/>
      <c r="P26" s="48" t="s">
        <v>30</v>
      </c>
      <c r="Q26" s="40" t="s">
        <v>31</v>
      </c>
      <c r="R26" s="52" t="s">
        <v>32</v>
      </c>
    </row>
    <row r="27" spans="1:18" ht="45" x14ac:dyDescent="0.25">
      <c r="A27" s="615"/>
      <c r="B27" s="481"/>
      <c r="C27" s="473"/>
      <c r="D27" s="641" t="s">
        <v>14</v>
      </c>
      <c r="E27" s="642" t="s">
        <v>8</v>
      </c>
      <c r="F27" s="643" t="s">
        <v>27</v>
      </c>
      <c r="G27" s="567"/>
      <c r="H27" s="73" t="s">
        <v>19</v>
      </c>
      <c r="I27" s="74" t="s">
        <v>19</v>
      </c>
      <c r="J27" s="74" t="s">
        <v>20</v>
      </c>
      <c r="K27" s="74" t="s">
        <v>15</v>
      </c>
      <c r="L27" s="74" t="s">
        <v>28</v>
      </c>
      <c r="M27" s="632"/>
      <c r="N27" s="634"/>
      <c r="O27" s="636"/>
      <c r="P27" s="53">
        <f>J26*SUM(H35:J35)+SUM(H36:J36)</f>
        <v>0</v>
      </c>
      <c r="Q27" s="12">
        <f>K36 + (K35*K26)</f>
        <v>0</v>
      </c>
      <c r="R27" s="45">
        <f>SUM(L35*L26)</f>
        <v>0</v>
      </c>
    </row>
    <row r="28" spans="1:18" ht="15" customHeight="1" x14ac:dyDescent="0.25">
      <c r="A28" s="616"/>
      <c r="B28" s="617"/>
      <c r="C28" s="473"/>
      <c r="D28" s="641"/>
      <c r="E28" s="642"/>
      <c r="F28" s="643"/>
      <c r="G28" s="567"/>
      <c r="H28" s="97"/>
      <c r="I28" s="95"/>
      <c r="J28" s="95"/>
      <c r="K28" s="95"/>
      <c r="L28" s="75"/>
      <c r="M28" s="633"/>
      <c r="N28" s="635"/>
      <c r="O28" s="636"/>
      <c r="P28" s="650" t="s">
        <v>77</v>
      </c>
      <c r="Q28" s="651"/>
      <c r="R28" s="652"/>
    </row>
    <row r="29" spans="1:18" x14ac:dyDescent="0.25">
      <c r="A29" s="39" t="s">
        <v>2</v>
      </c>
      <c r="B29" s="104">
        <f>'Menu Costing'!E51</f>
        <v>0</v>
      </c>
      <c r="C29" s="473"/>
      <c r="D29" s="168"/>
      <c r="E29" s="9">
        <f>IFERROR(SUM(B29*D29),0)</f>
        <v>0</v>
      </c>
      <c r="F29" s="647"/>
      <c r="G29" s="567"/>
      <c r="H29" s="174"/>
      <c r="I29" s="175"/>
      <c r="J29" s="175"/>
      <c r="K29" s="175"/>
      <c r="L29" s="175"/>
      <c r="M29" s="14">
        <f>SUM(H29:L29)</f>
        <v>0</v>
      </c>
      <c r="N29" s="45">
        <f>IFERROR(SUM(B29*M29),0)</f>
        <v>0</v>
      </c>
      <c r="O29" s="636"/>
      <c r="P29" s="653"/>
      <c r="Q29" s="654"/>
      <c r="R29" s="655"/>
    </row>
    <row r="30" spans="1:18" x14ac:dyDescent="0.25">
      <c r="A30" s="39" t="s">
        <v>3</v>
      </c>
      <c r="B30" s="104">
        <f>'Menu Costing'!I51</f>
        <v>0</v>
      </c>
      <c r="C30" s="473"/>
      <c r="D30" s="168"/>
      <c r="E30" s="9">
        <f t="shared" ref="E30:E33" si="3">IFERROR(SUM(B30*D30),0)</f>
        <v>0</v>
      </c>
      <c r="F30" s="648"/>
      <c r="G30" s="567"/>
      <c r="H30" s="174"/>
      <c r="I30" s="175"/>
      <c r="J30" s="175"/>
      <c r="K30" s="175"/>
      <c r="L30" s="175"/>
      <c r="M30" s="14">
        <f>SUM(H30:L30)</f>
        <v>0</v>
      </c>
      <c r="N30" s="45">
        <f t="shared" ref="N30:N33" si="4">IFERROR(SUM(B30*M30),0)</f>
        <v>0</v>
      </c>
      <c r="O30" s="636"/>
      <c r="P30" s="656"/>
      <c r="Q30" s="657"/>
      <c r="R30" s="658"/>
    </row>
    <row r="31" spans="1:18" x14ac:dyDescent="0.25">
      <c r="A31" s="39" t="s">
        <v>6</v>
      </c>
      <c r="B31" s="104">
        <f>'Menu Costing'!M51</f>
        <v>0</v>
      </c>
      <c r="C31" s="473"/>
      <c r="D31" s="168"/>
      <c r="E31" s="9">
        <f t="shared" si="3"/>
        <v>0</v>
      </c>
      <c r="F31" s="648"/>
      <c r="G31" s="567"/>
      <c r="H31" s="174"/>
      <c r="I31" s="175"/>
      <c r="J31" s="175"/>
      <c r="K31" s="175"/>
      <c r="L31" s="175"/>
      <c r="M31" s="14">
        <f>SUM(H31:L31)</f>
        <v>0</v>
      </c>
      <c r="N31" s="45">
        <f t="shared" si="4"/>
        <v>0</v>
      </c>
      <c r="O31" s="636"/>
      <c r="P31" s="665">
        <f>SUM(P27:R27)</f>
        <v>0</v>
      </c>
      <c r="Q31" s="666"/>
      <c r="R31" s="667"/>
    </row>
    <row r="32" spans="1:18" x14ac:dyDescent="0.25">
      <c r="A32" s="39" t="s">
        <v>7</v>
      </c>
      <c r="B32" s="104">
        <f>'Menu Costing'!Q51</f>
        <v>0</v>
      </c>
      <c r="C32" s="473"/>
      <c r="D32" s="168"/>
      <c r="E32" s="9">
        <f t="shared" si="3"/>
        <v>0</v>
      </c>
      <c r="F32" s="648"/>
      <c r="G32" s="567"/>
      <c r="H32" s="174"/>
      <c r="I32" s="175"/>
      <c r="J32" s="175"/>
      <c r="K32" s="175"/>
      <c r="L32" s="175"/>
      <c r="M32" s="14">
        <f>SUM(H32:L32)</f>
        <v>0</v>
      </c>
      <c r="N32" s="45">
        <f t="shared" si="4"/>
        <v>0</v>
      </c>
      <c r="O32" s="636"/>
      <c r="P32" s="665"/>
      <c r="Q32" s="666"/>
      <c r="R32" s="667"/>
    </row>
    <row r="33" spans="1:18" x14ac:dyDescent="0.25">
      <c r="A33" s="39" t="s">
        <v>4</v>
      </c>
      <c r="B33" s="104">
        <f>'Menu Costing'!U51</f>
        <v>0</v>
      </c>
      <c r="C33" s="473"/>
      <c r="D33" s="168"/>
      <c r="E33" s="9">
        <f t="shared" si="3"/>
        <v>0</v>
      </c>
      <c r="F33" s="648"/>
      <c r="G33" s="567"/>
      <c r="H33" s="174"/>
      <c r="I33" s="175"/>
      <c r="J33" s="175"/>
      <c r="K33" s="175"/>
      <c r="L33" s="175"/>
      <c r="M33" s="14">
        <f>SUM(H33:L33)</f>
        <v>0</v>
      </c>
      <c r="N33" s="45">
        <f t="shared" si="4"/>
        <v>0</v>
      </c>
      <c r="O33" s="636"/>
      <c r="P33" s="76"/>
      <c r="Q33" s="56"/>
      <c r="R33" s="77"/>
    </row>
    <row r="34" spans="1:18" x14ac:dyDescent="0.25">
      <c r="A34" s="597"/>
      <c r="B34" s="598"/>
      <c r="C34" s="473"/>
      <c r="D34" s="603" t="s">
        <v>75</v>
      </c>
      <c r="E34" s="604"/>
      <c r="F34" s="649"/>
      <c r="G34" s="567"/>
      <c r="H34" s="605" t="s">
        <v>23</v>
      </c>
      <c r="I34" s="606"/>
      <c r="J34" s="606"/>
      <c r="K34" s="606"/>
      <c r="L34" s="606"/>
      <c r="M34" s="606"/>
      <c r="N34" s="607"/>
      <c r="O34" s="636"/>
      <c r="P34" s="76"/>
      <c r="Q34" s="56"/>
      <c r="R34" s="77"/>
    </row>
    <row r="35" spans="1:18" x14ac:dyDescent="0.25">
      <c r="A35" s="599"/>
      <c r="B35" s="600"/>
      <c r="C35" s="473"/>
      <c r="D35" s="48">
        <f>SUM(D29:D33)</f>
        <v>0</v>
      </c>
      <c r="E35" s="49">
        <f>SUM(E29:E33)</f>
        <v>0</v>
      </c>
      <c r="F35" s="103">
        <f>SUM(D35*F26)</f>
        <v>0</v>
      </c>
      <c r="G35" s="567"/>
      <c r="H35" s="42">
        <f t="shared" ref="H35:M35" si="5">SUM(H29:H33)</f>
        <v>0</v>
      </c>
      <c r="I35" s="15">
        <f t="shared" si="5"/>
        <v>0</v>
      </c>
      <c r="J35" s="15">
        <f t="shared" si="5"/>
        <v>0</v>
      </c>
      <c r="K35" s="15">
        <f t="shared" si="5"/>
        <v>0</v>
      </c>
      <c r="L35" s="15">
        <f t="shared" si="5"/>
        <v>0</v>
      </c>
      <c r="M35" s="47">
        <f t="shared" si="5"/>
        <v>0</v>
      </c>
      <c r="N35" s="46">
        <f>SUM(N29:N33)</f>
        <v>0</v>
      </c>
      <c r="O35" s="636"/>
      <c r="P35" s="76"/>
      <c r="Q35" s="56"/>
      <c r="R35" s="77"/>
    </row>
    <row r="36" spans="1:18" ht="15.75" thickBot="1" x14ac:dyDescent="0.3">
      <c r="A36" s="601"/>
      <c r="B36" s="602"/>
      <c r="C36" s="107"/>
      <c r="D36" s="608"/>
      <c r="E36" s="609"/>
      <c r="F36" s="610"/>
      <c r="G36" s="624"/>
      <c r="H36" s="43">
        <f>H35*H28</f>
        <v>0</v>
      </c>
      <c r="I36" s="44">
        <f>I35*I28</f>
        <v>0</v>
      </c>
      <c r="J36" s="44">
        <f>J35*J28</f>
        <v>0</v>
      </c>
      <c r="K36" s="44">
        <f>K35*K28</f>
        <v>0</v>
      </c>
      <c r="L36" s="611"/>
      <c r="M36" s="612"/>
      <c r="N36" s="613"/>
      <c r="O36" s="637"/>
      <c r="P36" s="78"/>
      <c r="Q36" s="79"/>
      <c r="R36" s="80"/>
    </row>
    <row r="37" spans="1:18" x14ac:dyDescent="0.25">
      <c r="A37" s="659"/>
      <c r="B37" s="659"/>
      <c r="C37" s="659"/>
      <c r="D37" s="659"/>
      <c r="E37" s="659"/>
      <c r="F37" s="659"/>
      <c r="G37" s="659"/>
      <c r="H37" s="659"/>
      <c r="I37" s="659"/>
      <c r="J37" s="659"/>
      <c r="K37" s="659"/>
      <c r="L37" s="659"/>
      <c r="M37" s="659"/>
      <c r="N37" s="659"/>
      <c r="O37" s="659"/>
      <c r="P37" s="659"/>
      <c r="Q37" s="659"/>
      <c r="R37" s="659"/>
    </row>
    <row r="38" spans="1:18" x14ac:dyDescent="0.25">
      <c r="A38" s="660"/>
      <c r="B38" s="660"/>
      <c r="C38" s="660"/>
      <c r="D38" s="660"/>
      <c r="E38" s="660"/>
      <c r="F38" s="660"/>
      <c r="G38" s="660"/>
      <c r="H38" s="660"/>
      <c r="I38" s="660"/>
      <c r="J38" s="660"/>
      <c r="K38" s="660"/>
      <c r="L38" s="660"/>
      <c r="M38" s="660"/>
      <c r="N38" s="660"/>
      <c r="O38" s="660"/>
      <c r="P38" s="660"/>
      <c r="Q38" s="660"/>
      <c r="R38" s="660"/>
    </row>
    <row r="39" spans="1:18" x14ac:dyDescent="0.25">
      <c r="A39" s="660"/>
      <c r="B39" s="660"/>
      <c r="C39" s="660"/>
      <c r="D39" s="660"/>
      <c r="E39" s="660"/>
      <c r="F39" s="660"/>
      <c r="G39" s="660"/>
      <c r="H39" s="660"/>
      <c r="I39" s="660"/>
      <c r="J39" s="660"/>
      <c r="K39" s="660"/>
      <c r="L39" s="660"/>
      <c r="M39" s="660"/>
      <c r="N39" s="660"/>
      <c r="O39" s="660"/>
      <c r="P39" s="660"/>
      <c r="Q39" s="660"/>
      <c r="R39" s="660"/>
    </row>
    <row r="40" spans="1:18" ht="15.75" thickBot="1" x14ac:dyDescent="0.3">
      <c r="A40" s="661"/>
      <c r="B40" s="661"/>
      <c r="C40" s="661"/>
      <c r="D40" s="661"/>
      <c r="E40" s="661"/>
      <c r="F40" s="661"/>
      <c r="G40" s="661"/>
      <c r="H40" s="661"/>
      <c r="I40" s="661"/>
      <c r="J40" s="661"/>
      <c r="K40" s="661"/>
      <c r="L40" s="661"/>
      <c r="M40" s="661"/>
      <c r="N40" s="661"/>
      <c r="O40" s="661"/>
      <c r="P40" s="661"/>
      <c r="Q40" s="661"/>
      <c r="R40" s="661"/>
    </row>
    <row r="41" spans="1:18" ht="21.75" customHeight="1" thickBot="1" x14ac:dyDescent="0.3">
      <c r="A41" s="588" t="s">
        <v>18</v>
      </c>
      <c r="B41" s="589"/>
      <c r="C41" s="589"/>
      <c r="D41" s="662">
        <f>'Menu Costing'!B56</f>
        <v>0</v>
      </c>
      <c r="E41" s="663"/>
      <c r="F41" s="663"/>
      <c r="G41" s="663"/>
      <c r="H41" s="663"/>
      <c r="I41" s="663"/>
      <c r="J41" s="663"/>
      <c r="K41" s="663"/>
      <c r="L41" s="663"/>
      <c r="M41" s="663"/>
      <c r="N41" s="663"/>
      <c r="O41" s="663"/>
      <c r="P41" s="663"/>
      <c r="Q41" s="663"/>
      <c r="R41" s="664"/>
    </row>
    <row r="42" spans="1:18" ht="15.75" thickBot="1" x14ac:dyDescent="0.3">
      <c r="A42" s="585"/>
      <c r="B42" s="586"/>
      <c r="C42" s="586"/>
      <c r="D42" s="586"/>
      <c r="E42" s="586"/>
      <c r="F42" s="586"/>
      <c r="G42" s="586"/>
      <c r="H42" s="586"/>
      <c r="I42" s="586"/>
      <c r="J42" s="586"/>
      <c r="K42" s="586"/>
      <c r="L42" s="586"/>
      <c r="M42" s="586"/>
      <c r="N42" s="586"/>
      <c r="O42" s="586"/>
      <c r="P42" s="586"/>
      <c r="Q42" s="586"/>
      <c r="R42" s="587"/>
    </row>
    <row r="43" spans="1:18" ht="15.75" thickBot="1" x14ac:dyDescent="0.3">
      <c r="A43" s="614" t="s">
        <v>5</v>
      </c>
      <c r="B43" s="479"/>
      <c r="C43" s="473"/>
      <c r="D43" s="618" t="s">
        <v>22</v>
      </c>
      <c r="E43" s="619"/>
      <c r="F43" s="620"/>
      <c r="G43" s="567"/>
      <c r="H43" s="625" t="s">
        <v>24</v>
      </c>
      <c r="I43" s="626"/>
      <c r="J43" s="626"/>
      <c r="K43" s="626"/>
      <c r="L43" s="626"/>
      <c r="M43" s="626"/>
      <c r="N43" s="626"/>
      <c r="O43" s="626"/>
      <c r="P43" s="626"/>
      <c r="Q43" s="626"/>
      <c r="R43" s="627"/>
    </row>
    <row r="44" spans="1:18" ht="15" customHeight="1" x14ac:dyDescent="0.25">
      <c r="A44" s="615"/>
      <c r="B44" s="481"/>
      <c r="C44" s="473"/>
      <c r="D44" s="621"/>
      <c r="E44" s="622"/>
      <c r="F44" s="623"/>
      <c r="G44" s="567"/>
      <c r="H44" s="628" t="s">
        <v>33</v>
      </c>
      <c r="I44" s="629"/>
      <c r="J44" s="105" t="s">
        <v>30</v>
      </c>
      <c r="K44" s="105" t="s">
        <v>31</v>
      </c>
      <c r="L44" s="105" t="s">
        <v>32</v>
      </c>
      <c r="M44" s="632" t="s">
        <v>21</v>
      </c>
      <c r="N44" s="634" t="s">
        <v>25</v>
      </c>
      <c r="O44" s="636"/>
      <c r="P44" s="668" t="s">
        <v>26</v>
      </c>
      <c r="Q44" s="669"/>
      <c r="R44" s="670"/>
    </row>
    <row r="45" spans="1:18" ht="15" customHeight="1" x14ac:dyDescent="0.25">
      <c r="A45" s="615"/>
      <c r="B45" s="481"/>
      <c r="C45" s="473"/>
      <c r="D45" s="641" t="s">
        <v>29</v>
      </c>
      <c r="E45" s="642"/>
      <c r="F45" s="172"/>
      <c r="G45" s="567"/>
      <c r="H45" s="630"/>
      <c r="I45" s="631"/>
      <c r="J45" s="173"/>
      <c r="K45" s="173"/>
      <c r="L45" s="173"/>
      <c r="M45" s="632"/>
      <c r="N45" s="634"/>
      <c r="O45" s="636"/>
      <c r="P45" s="48" t="s">
        <v>30</v>
      </c>
      <c r="Q45" s="40" t="s">
        <v>31</v>
      </c>
      <c r="R45" s="52" t="s">
        <v>32</v>
      </c>
    </row>
    <row r="46" spans="1:18" ht="45" x14ac:dyDescent="0.25">
      <c r="A46" s="615"/>
      <c r="B46" s="481"/>
      <c r="C46" s="473"/>
      <c r="D46" s="641" t="s">
        <v>14</v>
      </c>
      <c r="E46" s="642" t="s">
        <v>8</v>
      </c>
      <c r="F46" s="643" t="s">
        <v>27</v>
      </c>
      <c r="G46" s="567"/>
      <c r="H46" s="73" t="s">
        <v>19</v>
      </c>
      <c r="I46" s="74" t="s">
        <v>19</v>
      </c>
      <c r="J46" s="74" t="s">
        <v>20</v>
      </c>
      <c r="K46" s="74" t="s">
        <v>15</v>
      </c>
      <c r="L46" s="74" t="s">
        <v>28</v>
      </c>
      <c r="M46" s="632"/>
      <c r="N46" s="634"/>
      <c r="O46" s="636"/>
      <c r="P46" s="53">
        <f>J45*SUM(H54:J54)+SUM(H55:J55)</f>
        <v>0</v>
      </c>
      <c r="Q46" s="12">
        <f>K55 + (K54*K45)</f>
        <v>0</v>
      </c>
      <c r="R46" s="45">
        <f>SUM(L54*L45)</f>
        <v>0</v>
      </c>
    </row>
    <row r="47" spans="1:18" ht="15" customHeight="1" x14ac:dyDescent="0.25">
      <c r="A47" s="616"/>
      <c r="B47" s="617"/>
      <c r="C47" s="473"/>
      <c r="D47" s="641"/>
      <c r="E47" s="642"/>
      <c r="F47" s="643"/>
      <c r="G47" s="567"/>
      <c r="H47" s="97"/>
      <c r="I47" s="95"/>
      <c r="J47" s="95"/>
      <c r="K47" s="95"/>
      <c r="L47" s="75"/>
      <c r="M47" s="633"/>
      <c r="N47" s="635"/>
      <c r="O47" s="636"/>
      <c r="P47" s="650" t="s">
        <v>77</v>
      </c>
      <c r="Q47" s="651"/>
      <c r="R47" s="652"/>
    </row>
    <row r="48" spans="1:18" x14ac:dyDescent="0.25">
      <c r="A48" s="39" t="s">
        <v>2</v>
      </c>
      <c r="B48" s="104">
        <f>'Menu Costing'!E74</f>
        <v>0</v>
      </c>
      <c r="C48" s="473"/>
      <c r="D48" s="168"/>
      <c r="E48" s="9">
        <f>IFERROR(SUM(B48*D48),0)</f>
        <v>0</v>
      </c>
      <c r="F48" s="647"/>
      <c r="G48" s="567"/>
      <c r="H48" s="174"/>
      <c r="I48" s="175"/>
      <c r="J48" s="175"/>
      <c r="K48" s="175"/>
      <c r="L48" s="175"/>
      <c r="M48" s="14">
        <f>SUM(H48:L48)</f>
        <v>0</v>
      </c>
      <c r="N48" s="45">
        <f>IFERROR(SUM(B48*M48),0)</f>
        <v>0</v>
      </c>
      <c r="O48" s="636"/>
      <c r="P48" s="653"/>
      <c r="Q48" s="654"/>
      <c r="R48" s="655"/>
    </row>
    <row r="49" spans="1:18" x14ac:dyDescent="0.25">
      <c r="A49" s="39" t="s">
        <v>3</v>
      </c>
      <c r="B49" s="104">
        <f>'Menu Costing'!I74</f>
        <v>0</v>
      </c>
      <c r="C49" s="473"/>
      <c r="D49" s="168"/>
      <c r="E49" s="9">
        <f t="shared" ref="E49:E52" si="6">IFERROR(SUM(B49*D49),0)</f>
        <v>0</v>
      </c>
      <c r="F49" s="648"/>
      <c r="G49" s="567"/>
      <c r="H49" s="174"/>
      <c r="I49" s="175"/>
      <c r="J49" s="175"/>
      <c r="K49" s="175"/>
      <c r="L49" s="175"/>
      <c r="M49" s="14">
        <f>SUM(H49:L49)</f>
        <v>0</v>
      </c>
      <c r="N49" s="45">
        <f t="shared" ref="N49:N52" si="7">IFERROR(SUM(B49*M49),0)</f>
        <v>0</v>
      </c>
      <c r="O49" s="636"/>
      <c r="P49" s="656"/>
      <c r="Q49" s="657"/>
      <c r="R49" s="658"/>
    </row>
    <row r="50" spans="1:18" x14ac:dyDescent="0.25">
      <c r="A50" s="39" t="s">
        <v>6</v>
      </c>
      <c r="B50" s="104">
        <f>'Menu Costing'!M74</f>
        <v>0</v>
      </c>
      <c r="C50" s="473"/>
      <c r="D50" s="168"/>
      <c r="E50" s="9">
        <f t="shared" si="6"/>
        <v>0</v>
      </c>
      <c r="F50" s="648"/>
      <c r="G50" s="567"/>
      <c r="H50" s="174"/>
      <c r="I50" s="175"/>
      <c r="J50" s="175"/>
      <c r="K50" s="175"/>
      <c r="L50" s="175"/>
      <c r="M50" s="14">
        <f>SUM(H50:L50)</f>
        <v>0</v>
      </c>
      <c r="N50" s="45">
        <f t="shared" si="7"/>
        <v>0</v>
      </c>
      <c r="O50" s="636"/>
      <c r="P50" s="665">
        <f>SUM(P46:R46)</f>
        <v>0</v>
      </c>
      <c r="Q50" s="666"/>
      <c r="R50" s="667"/>
    </row>
    <row r="51" spans="1:18" x14ac:dyDescent="0.25">
      <c r="A51" s="39" t="s">
        <v>7</v>
      </c>
      <c r="B51" s="104">
        <f>'Menu Costing'!Q74</f>
        <v>0</v>
      </c>
      <c r="C51" s="473"/>
      <c r="D51" s="168"/>
      <c r="E51" s="9">
        <f t="shared" si="6"/>
        <v>0</v>
      </c>
      <c r="F51" s="648"/>
      <c r="G51" s="567"/>
      <c r="H51" s="174"/>
      <c r="I51" s="175"/>
      <c r="J51" s="175"/>
      <c r="K51" s="175"/>
      <c r="L51" s="175"/>
      <c r="M51" s="14">
        <f>SUM(H51:L51)</f>
        <v>0</v>
      </c>
      <c r="N51" s="45">
        <f t="shared" si="7"/>
        <v>0</v>
      </c>
      <c r="O51" s="636"/>
      <c r="P51" s="665"/>
      <c r="Q51" s="666"/>
      <c r="R51" s="667"/>
    </row>
    <row r="52" spans="1:18" x14ac:dyDescent="0.25">
      <c r="A52" s="39" t="s">
        <v>4</v>
      </c>
      <c r="B52" s="104">
        <f>'Menu Costing'!U74</f>
        <v>0</v>
      </c>
      <c r="C52" s="473"/>
      <c r="D52" s="168"/>
      <c r="E52" s="9">
        <f t="shared" si="6"/>
        <v>0</v>
      </c>
      <c r="F52" s="648"/>
      <c r="G52" s="567"/>
      <c r="H52" s="174"/>
      <c r="I52" s="175"/>
      <c r="J52" s="175"/>
      <c r="K52" s="175"/>
      <c r="L52" s="175"/>
      <c r="M52" s="14">
        <f>SUM(H52:L52)</f>
        <v>0</v>
      </c>
      <c r="N52" s="45">
        <f t="shared" si="7"/>
        <v>0</v>
      </c>
      <c r="O52" s="636"/>
      <c r="P52" s="76"/>
      <c r="Q52" s="56"/>
      <c r="R52" s="77"/>
    </row>
    <row r="53" spans="1:18" x14ac:dyDescent="0.25">
      <c r="A53" s="597"/>
      <c r="B53" s="598"/>
      <c r="C53" s="473"/>
      <c r="D53" s="603" t="s">
        <v>75</v>
      </c>
      <c r="E53" s="604"/>
      <c r="F53" s="649"/>
      <c r="G53" s="567"/>
      <c r="H53" s="605" t="s">
        <v>23</v>
      </c>
      <c r="I53" s="606"/>
      <c r="J53" s="606"/>
      <c r="K53" s="606"/>
      <c r="L53" s="606"/>
      <c r="M53" s="606"/>
      <c r="N53" s="607"/>
      <c r="O53" s="636"/>
      <c r="P53" s="76"/>
      <c r="Q53" s="56"/>
      <c r="R53" s="77"/>
    </row>
    <row r="54" spans="1:18" x14ac:dyDescent="0.25">
      <c r="A54" s="599"/>
      <c r="B54" s="600"/>
      <c r="C54" s="473"/>
      <c r="D54" s="48">
        <f>SUM(D48:D52)</f>
        <v>0</v>
      </c>
      <c r="E54" s="49">
        <f>SUM(E48:E52)</f>
        <v>0</v>
      </c>
      <c r="F54" s="103">
        <f>SUM(D54*F45)</f>
        <v>0</v>
      </c>
      <c r="G54" s="567"/>
      <c r="H54" s="42">
        <f t="shared" ref="H54:M54" si="8">SUM(H48:H52)</f>
        <v>0</v>
      </c>
      <c r="I54" s="15">
        <f t="shared" si="8"/>
        <v>0</v>
      </c>
      <c r="J54" s="15">
        <f t="shared" si="8"/>
        <v>0</v>
      </c>
      <c r="K54" s="15">
        <f t="shared" si="8"/>
        <v>0</v>
      </c>
      <c r="L54" s="15">
        <f t="shared" si="8"/>
        <v>0</v>
      </c>
      <c r="M54" s="47">
        <f t="shared" si="8"/>
        <v>0</v>
      </c>
      <c r="N54" s="46">
        <f>SUM(N48:N52)</f>
        <v>0</v>
      </c>
      <c r="O54" s="636"/>
      <c r="P54" s="76"/>
      <c r="Q54" s="56"/>
      <c r="R54" s="77"/>
    </row>
    <row r="55" spans="1:18" ht="15.75" thickBot="1" x14ac:dyDescent="0.3">
      <c r="A55" s="601"/>
      <c r="B55" s="602"/>
      <c r="C55" s="107"/>
      <c r="D55" s="608"/>
      <c r="E55" s="609"/>
      <c r="F55" s="610"/>
      <c r="G55" s="624"/>
      <c r="H55" s="43">
        <f>H54*H47</f>
        <v>0</v>
      </c>
      <c r="I55" s="44">
        <f>I54*I47</f>
        <v>0</v>
      </c>
      <c r="J55" s="44">
        <f>J54*J47</f>
        <v>0</v>
      </c>
      <c r="K55" s="44">
        <f>K54*K47</f>
        <v>0</v>
      </c>
      <c r="L55" s="611"/>
      <c r="M55" s="612"/>
      <c r="N55" s="613"/>
      <c r="O55" s="637"/>
      <c r="P55" s="78"/>
      <c r="Q55" s="79"/>
      <c r="R55" s="80"/>
    </row>
    <row r="56" spans="1:18" x14ac:dyDescent="0.25">
      <c r="A56" s="659"/>
      <c r="B56" s="659"/>
      <c r="C56" s="659"/>
      <c r="D56" s="659"/>
      <c r="E56" s="659"/>
      <c r="F56" s="659"/>
      <c r="G56" s="659"/>
      <c r="H56" s="659"/>
      <c r="I56" s="659"/>
      <c r="J56" s="659"/>
      <c r="K56" s="659"/>
      <c r="L56" s="659"/>
      <c r="M56" s="659"/>
      <c r="N56" s="659"/>
      <c r="O56" s="659"/>
      <c r="P56" s="659"/>
      <c r="Q56" s="659"/>
      <c r="R56" s="659"/>
    </row>
    <row r="57" spans="1:18" x14ac:dyDescent="0.25">
      <c r="A57" s="660"/>
      <c r="B57" s="660"/>
      <c r="C57" s="660"/>
      <c r="D57" s="660"/>
      <c r="E57" s="660"/>
      <c r="F57" s="660"/>
      <c r="G57" s="660"/>
      <c r="H57" s="660"/>
      <c r="I57" s="660"/>
      <c r="J57" s="660"/>
      <c r="K57" s="660"/>
      <c r="L57" s="660"/>
      <c r="M57" s="660"/>
      <c r="N57" s="660"/>
      <c r="O57" s="660"/>
      <c r="P57" s="660"/>
      <c r="Q57" s="660"/>
      <c r="R57" s="660"/>
    </row>
    <row r="58" spans="1:18" x14ac:dyDescent="0.25">
      <c r="A58" s="57"/>
      <c r="B58" s="57"/>
      <c r="C58" s="57"/>
      <c r="D58" s="57"/>
      <c r="E58" s="57"/>
      <c r="F58" s="57"/>
      <c r="G58" s="57"/>
      <c r="H58" s="57"/>
      <c r="I58" s="57"/>
      <c r="J58" s="57"/>
      <c r="K58" s="57"/>
      <c r="L58" s="57"/>
      <c r="M58" s="57"/>
      <c r="N58" s="57"/>
      <c r="O58" s="57"/>
      <c r="P58" s="57"/>
      <c r="Q58" s="57"/>
      <c r="R58" s="57"/>
    </row>
    <row r="59" spans="1:18" ht="15.75" thickBot="1" x14ac:dyDescent="0.3">
      <c r="A59" s="661"/>
      <c r="B59" s="661"/>
      <c r="C59" s="661"/>
      <c r="D59" s="661"/>
      <c r="E59" s="661"/>
      <c r="F59" s="661"/>
      <c r="G59" s="661"/>
      <c r="H59" s="661"/>
      <c r="I59" s="661"/>
      <c r="J59" s="661"/>
      <c r="K59" s="661"/>
      <c r="L59" s="661"/>
      <c r="M59" s="661"/>
      <c r="N59" s="661"/>
      <c r="O59" s="661"/>
      <c r="P59" s="661"/>
      <c r="Q59" s="661"/>
      <c r="R59" s="661"/>
    </row>
    <row r="60" spans="1:18" ht="21.75" customHeight="1" thickBot="1" x14ac:dyDescent="0.3">
      <c r="A60" s="588" t="s">
        <v>18</v>
      </c>
      <c r="B60" s="589"/>
      <c r="C60" s="589"/>
      <c r="D60" s="662">
        <f>'Menu Costing'!B79</f>
        <v>0</v>
      </c>
      <c r="E60" s="663"/>
      <c r="F60" s="663"/>
      <c r="G60" s="663"/>
      <c r="H60" s="663"/>
      <c r="I60" s="663"/>
      <c r="J60" s="663"/>
      <c r="K60" s="663"/>
      <c r="L60" s="663"/>
      <c r="M60" s="663"/>
      <c r="N60" s="663"/>
      <c r="O60" s="663"/>
      <c r="P60" s="663"/>
      <c r="Q60" s="663"/>
      <c r="R60" s="664"/>
    </row>
    <row r="61" spans="1:18" ht="15.75" thickBot="1" x14ac:dyDescent="0.3">
      <c r="A61" s="585"/>
      <c r="B61" s="586"/>
      <c r="C61" s="586"/>
      <c r="D61" s="586"/>
      <c r="E61" s="586"/>
      <c r="F61" s="586"/>
      <c r="G61" s="586"/>
      <c r="H61" s="586"/>
      <c r="I61" s="586"/>
      <c r="J61" s="586"/>
      <c r="K61" s="586"/>
      <c r="L61" s="586"/>
      <c r="M61" s="586"/>
      <c r="N61" s="586"/>
      <c r="O61" s="586"/>
      <c r="P61" s="586"/>
      <c r="Q61" s="586"/>
      <c r="R61" s="587"/>
    </row>
    <row r="62" spans="1:18" ht="15.75" thickBot="1" x14ac:dyDescent="0.3">
      <c r="A62" s="614" t="s">
        <v>5</v>
      </c>
      <c r="B62" s="479"/>
      <c r="C62" s="473"/>
      <c r="D62" s="618" t="s">
        <v>22</v>
      </c>
      <c r="E62" s="619"/>
      <c r="F62" s="620"/>
      <c r="G62" s="567"/>
      <c r="H62" s="625" t="s">
        <v>24</v>
      </c>
      <c r="I62" s="626"/>
      <c r="J62" s="626"/>
      <c r="K62" s="626"/>
      <c r="L62" s="626"/>
      <c r="M62" s="626"/>
      <c r="N62" s="626"/>
      <c r="O62" s="626"/>
      <c r="P62" s="626"/>
      <c r="Q62" s="626"/>
      <c r="R62" s="627"/>
    </row>
    <row r="63" spans="1:18" ht="15" customHeight="1" x14ac:dyDescent="0.25">
      <c r="A63" s="615"/>
      <c r="B63" s="481"/>
      <c r="C63" s="473"/>
      <c r="D63" s="621"/>
      <c r="E63" s="622"/>
      <c r="F63" s="623"/>
      <c r="G63" s="567"/>
      <c r="H63" s="628" t="s">
        <v>33</v>
      </c>
      <c r="I63" s="629"/>
      <c r="J63" s="105" t="s">
        <v>30</v>
      </c>
      <c r="K63" s="105" t="s">
        <v>31</v>
      </c>
      <c r="L63" s="105" t="s">
        <v>32</v>
      </c>
      <c r="M63" s="632" t="s">
        <v>21</v>
      </c>
      <c r="N63" s="634" t="s">
        <v>25</v>
      </c>
      <c r="O63" s="636"/>
      <c r="P63" s="638" t="s">
        <v>26</v>
      </c>
      <c r="Q63" s="639"/>
      <c r="R63" s="640"/>
    </row>
    <row r="64" spans="1:18" ht="15" customHeight="1" x14ac:dyDescent="0.25">
      <c r="A64" s="615"/>
      <c r="B64" s="481"/>
      <c r="C64" s="473"/>
      <c r="D64" s="641" t="s">
        <v>29</v>
      </c>
      <c r="E64" s="642"/>
      <c r="F64" s="172"/>
      <c r="G64" s="567"/>
      <c r="H64" s="630"/>
      <c r="I64" s="631"/>
      <c r="J64" s="173"/>
      <c r="K64" s="173"/>
      <c r="L64" s="173"/>
      <c r="M64" s="632"/>
      <c r="N64" s="634"/>
      <c r="O64" s="636"/>
      <c r="P64" s="48" t="s">
        <v>30</v>
      </c>
      <c r="Q64" s="40" t="s">
        <v>31</v>
      </c>
      <c r="R64" s="52" t="s">
        <v>32</v>
      </c>
    </row>
    <row r="65" spans="1:18" ht="45" x14ac:dyDescent="0.25">
      <c r="A65" s="615"/>
      <c r="B65" s="481"/>
      <c r="C65" s="473"/>
      <c r="D65" s="641" t="s">
        <v>14</v>
      </c>
      <c r="E65" s="642" t="s">
        <v>8</v>
      </c>
      <c r="F65" s="643" t="s">
        <v>27</v>
      </c>
      <c r="G65" s="567"/>
      <c r="H65" s="73" t="s">
        <v>19</v>
      </c>
      <c r="I65" s="74" t="s">
        <v>19</v>
      </c>
      <c r="J65" s="74" t="s">
        <v>20</v>
      </c>
      <c r="K65" s="74" t="s">
        <v>15</v>
      </c>
      <c r="L65" s="74" t="s">
        <v>28</v>
      </c>
      <c r="M65" s="632"/>
      <c r="N65" s="634"/>
      <c r="O65" s="636"/>
      <c r="P65" s="53">
        <f>J64*SUM(H73:J73)+SUM(H74:J74)</f>
        <v>0</v>
      </c>
      <c r="Q65" s="12">
        <f>K74 + (K73*K64)</f>
        <v>0</v>
      </c>
      <c r="R65" s="45">
        <f>SUM(L73*L64)</f>
        <v>0</v>
      </c>
    </row>
    <row r="66" spans="1:18" ht="15" customHeight="1" x14ac:dyDescent="0.25">
      <c r="A66" s="616"/>
      <c r="B66" s="617"/>
      <c r="C66" s="473"/>
      <c r="D66" s="641"/>
      <c r="E66" s="642"/>
      <c r="F66" s="643"/>
      <c r="G66" s="567"/>
      <c r="H66" s="97"/>
      <c r="I66" s="95"/>
      <c r="J66" s="95"/>
      <c r="K66" s="95"/>
      <c r="L66" s="75"/>
      <c r="M66" s="633"/>
      <c r="N66" s="635"/>
      <c r="O66" s="636"/>
      <c r="P66" s="644" t="s">
        <v>77</v>
      </c>
      <c r="Q66" s="645"/>
      <c r="R66" s="646"/>
    </row>
    <row r="67" spans="1:18" x14ac:dyDescent="0.25">
      <c r="A67" s="39" t="s">
        <v>2</v>
      </c>
      <c r="B67" s="104">
        <f>'Menu Costing'!E97</f>
        <v>0</v>
      </c>
      <c r="C67" s="473"/>
      <c r="D67" s="168"/>
      <c r="E67" s="9">
        <f>IFERROR(SUM(B67*D67),0)</f>
        <v>0</v>
      </c>
      <c r="F67" s="647"/>
      <c r="G67" s="567"/>
      <c r="H67" s="174"/>
      <c r="I67" s="175"/>
      <c r="J67" s="175"/>
      <c r="K67" s="175"/>
      <c r="L67" s="175"/>
      <c r="M67" s="14">
        <f>SUM(H67:L67)</f>
        <v>0</v>
      </c>
      <c r="N67" s="45">
        <f>IFERROR(SUM(B67*M67),0)</f>
        <v>0</v>
      </c>
      <c r="O67" s="636"/>
      <c r="P67" s="644"/>
      <c r="Q67" s="645"/>
      <c r="R67" s="646"/>
    </row>
    <row r="68" spans="1:18" x14ac:dyDescent="0.25">
      <c r="A68" s="39" t="s">
        <v>3</v>
      </c>
      <c r="B68" s="104">
        <f>'Menu Costing'!I97</f>
        <v>0</v>
      </c>
      <c r="C68" s="473"/>
      <c r="D68" s="168"/>
      <c r="E68" s="9">
        <f t="shared" ref="E68:E71" si="9">IFERROR(SUM(B68*D68),0)</f>
        <v>0</v>
      </c>
      <c r="F68" s="648"/>
      <c r="G68" s="567"/>
      <c r="H68" s="174"/>
      <c r="I68" s="175"/>
      <c r="J68" s="175"/>
      <c r="K68" s="175"/>
      <c r="L68" s="175"/>
      <c r="M68" s="14">
        <f>SUM(H68:L68)</f>
        <v>0</v>
      </c>
      <c r="N68" s="45">
        <f t="shared" ref="N68:N71" si="10">IFERROR(SUM(B68*M68),0)</f>
        <v>0</v>
      </c>
      <c r="O68" s="636"/>
      <c r="P68" s="644"/>
      <c r="Q68" s="645"/>
      <c r="R68" s="646"/>
    </row>
    <row r="69" spans="1:18" x14ac:dyDescent="0.25">
      <c r="A69" s="39" t="s">
        <v>6</v>
      </c>
      <c r="B69" s="104">
        <f>'Menu Costing'!M97</f>
        <v>0</v>
      </c>
      <c r="C69" s="473"/>
      <c r="D69" s="168"/>
      <c r="E69" s="9">
        <f t="shared" si="9"/>
        <v>0</v>
      </c>
      <c r="F69" s="648"/>
      <c r="G69" s="567"/>
      <c r="H69" s="174"/>
      <c r="I69" s="175"/>
      <c r="J69" s="175"/>
      <c r="K69" s="175"/>
      <c r="L69" s="175"/>
      <c r="M69" s="14">
        <f>SUM(H69:L69)</f>
        <v>0</v>
      </c>
      <c r="N69" s="45">
        <f t="shared" si="10"/>
        <v>0</v>
      </c>
      <c r="O69" s="636"/>
      <c r="P69" s="591">
        <f>SUM(P65:R65)</f>
        <v>0</v>
      </c>
      <c r="Q69" s="592"/>
      <c r="R69" s="593"/>
    </row>
    <row r="70" spans="1:18" ht="15.75" thickBot="1" x14ac:dyDescent="0.3">
      <c r="A70" s="39" t="s">
        <v>7</v>
      </c>
      <c r="B70" s="104">
        <f>'Menu Costing'!Q97</f>
        <v>0</v>
      </c>
      <c r="C70" s="473"/>
      <c r="D70" s="168"/>
      <c r="E70" s="9">
        <f t="shared" si="9"/>
        <v>0</v>
      </c>
      <c r="F70" s="648"/>
      <c r="G70" s="567"/>
      <c r="H70" s="174"/>
      <c r="I70" s="175"/>
      <c r="J70" s="175"/>
      <c r="K70" s="175"/>
      <c r="L70" s="175"/>
      <c r="M70" s="14">
        <f>SUM(H70:L70)</f>
        <v>0</v>
      </c>
      <c r="N70" s="45">
        <f t="shared" si="10"/>
        <v>0</v>
      </c>
      <c r="O70" s="636"/>
      <c r="P70" s="594"/>
      <c r="Q70" s="595"/>
      <c r="R70" s="596"/>
    </row>
    <row r="71" spans="1:18" x14ac:dyDescent="0.25">
      <c r="A71" s="39" t="s">
        <v>4</v>
      </c>
      <c r="B71" s="104">
        <f>'Menu Costing'!U97</f>
        <v>0</v>
      </c>
      <c r="C71" s="473"/>
      <c r="D71" s="168"/>
      <c r="E71" s="9">
        <f t="shared" si="9"/>
        <v>0</v>
      </c>
      <c r="F71" s="648"/>
      <c r="G71" s="567"/>
      <c r="H71" s="174"/>
      <c r="I71" s="175"/>
      <c r="J71" s="175"/>
      <c r="K71" s="175"/>
      <c r="L71" s="175"/>
      <c r="M71" s="14">
        <f>SUM(H71:L71)</f>
        <v>0</v>
      </c>
      <c r="N71" s="45">
        <f t="shared" si="10"/>
        <v>0</v>
      </c>
      <c r="O71" s="636"/>
      <c r="P71" s="76"/>
      <c r="Q71" s="56"/>
      <c r="R71" s="77"/>
    </row>
    <row r="72" spans="1:18" x14ac:dyDescent="0.25">
      <c r="A72" s="597"/>
      <c r="B72" s="598"/>
      <c r="C72" s="473"/>
      <c r="D72" s="603" t="s">
        <v>75</v>
      </c>
      <c r="E72" s="604"/>
      <c r="F72" s="649"/>
      <c r="G72" s="567"/>
      <c r="H72" s="605" t="s">
        <v>23</v>
      </c>
      <c r="I72" s="606"/>
      <c r="J72" s="606"/>
      <c r="K72" s="606"/>
      <c r="L72" s="606"/>
      <c r="M72" s="606"/>
      <c r="N72" s="607"/>
      <c r="O72" s="636"/>
      <c r="P72" s="76"/>
      <c r="Q72" s="56"/>
      <c r="R72" s="77"/>
    </row>
    <row r="73" spans="1:18" x14ac:dyDescent="0.25">
      <c r="A73" s="599"/>
      <c r="B73" s="600"/>
      <c r="C73" s="473"/>
      <c r="D73" s="48">
        <f>SUM(D67:D71)</f>
        <v>0</v>
      </c>
      <c r="E73" s="49">
        <f>SUM(E67:E71)</f>
        <v>0</v>
      </c>
      <c r="F73" s="103">
        <f>SUM(D73*F64)</f>
        <v>0</v>
      </c>
      <c r="G73" s="567"/>
      <c r="H73" s="42">
        <f t="shared" ref="H73:M73" si="11">SUM(H67:H71)</f>
        <v>0</v>
      </c>
      <c r="I73" s="15">
        <f t="shared" si="11"/>
        <v>0</v>
      </c>
      <c r="J73" s="15">
        <f t="shared" si="11"/>
        <v>0</v>
      </c>
      <c r="K73" s="15">
        <f t="shared" si="11"/>
        <v>0</v>
      </c>
      <c r="L73" s="15">
        <f t="shared" si="11"/>
        <v>0</v>
      </c>
      <c r="M73" s="47">
        <f t="shared" si="11"/>
        <v>0</v>
      </c>
      <c r="N73" s="46">
        <f>SUM(N67:N71)</f>
        <v>0</v>
      </c>
      <c r="O73" s="636"/>
      <c r="P73" s="76"/>
      <c r="Q73" s="56"/>
      <c r="R73" s="77"/>
    </row>
    <row r="74" spans="1:18" ht="15.75" thickBot="1" x14ac:dyDescent="0.3">
      <c r="A74" s="601"/>
      <c r="B74" s="602"/>
      <c r="C74" s="107"/>
      <c r="D74" s="608"/>
      <c r="E74" s="609"/>
      <c r="F74" s="610"/>
      <c r="G74" s="624"/>
      <c r="H74" s="43">
        <f>H73*H66</f>
        <v>0</v>
      </c>
      <c r="I74" s="44">
        <f>I73*I66</f>
        <v>0</v>
      </c>
      <c r="J74" s="44">
        <f>J73*J66</f>
        <v>0</v>
      </c>
      <c r="K74" s="44">
        <f>K73*K66</f>
        <v>0</v>
      </c>
      <c r="L74" s="611"/>
      <c r="M74" s="612"/>
      <c r="N74" s="613"/>
      <c r="O74" s="637"/>
      <c r="P74" s="78"/>
      <c r="Q74" s="79"/>
      <c r="R74" s="80"/>
    </row>
    <row r="75" spans="1:18" s="192" customFormat="1" x14ac:dyDescent="0.25">
      <c r="A75" s="584"/>
      <c r="B75" s="584"/>
      <c r="C75" s="584"/>
      <c r="D75" s="584"/>
      <c r="E75" s="584"/>
      <c r="F75" s="584"/>
      <c r="G75" s="584"/>
      <c r="H75" s="584"/>
      <c r="I75" s="584"/>
      <c r="J75" s="584"/>
      <c r="K75" s="584"/>
      <c r="L75" s="584"/>
      <c r="M75" s="584"/>
      <c r="N75" s="584"/>
      <c r="O75" s="584"/>
      <c r="P75" s="584"/>
      <c r="Q75" s="584"/>
      <c r="R75" s="584"/>
    </row>
    <row r="76" spans="1:18" s="192" customFormat="1" x14ac:dyDescent="0.25">
      <c r="A76" s="567"/>
      <c r="B76" s="567"/>
      <c r="C76" s="567"/>
      <c r="D76" s="567"/>
      <c r="E76" s="567"/>
      <c r="F76" s="567"/>
      <c r="G76" s="567"/>
      <c r="H76" s="567"/>
      <c r="I76" s="567"/>
      <c r="J76" s="567"/>
      <c r="K76" s="567"/>
      <c r="L76" s="567"/>
      <c r="M76" s="567"/>
      <c r="N76" s="567"/>
      <c r="O76" s="567"/>
      <c r="P76" s="567"/>
      <c r="Q76" s="567"/>
      <c r="R76" s="567"/>
    </row>
    <row r="77" spans="1:18" s="192" customFormat="1" x14ac:dyDescent="0.25">
      <c r="A77" s="567"/>
      <c r="B77" s="567"/>
      <c r="C77" s="567"/>
      <c r="D77" s="567"/>
      <c r="E77" s="567"/>
      <c r="F77" s="567"/>
      <c r="G77" s="567"/>
      <c r="H77" s="567"/>
      <c r="I77" s="567"/>
      <c r="J77" s="567"/>
      <c r="K77" s="567"/>
      <c r="L77" s="567"/>
      <c r="M77" s="567"/>
      <c r="N77" s="567"/>
      <c r="O77" s="567"/>
      <c r="P77" s="567"/>
      <c r="Q77" s="567"/>
      <c r="R77" s="567"/>
    </row>
    <row r="78" spans="1:18" s="192" customFormat="1" ht="15.75" thickBot="1" x14ac:dyDescent="0.3">
      <c r="A78" s="567"/>
      <c r="B78" s="567"/>
      <c r="C78" s="567"/>
      <c r="D78" s="567"/>
      <c r="E78" s="567"/>
      <c r="F78" s="567"/>
      <c r="G78" s="567"/>
      <c r="H78" s="567"/>
      <c r="I78" s="567"/>
      <c r="J78" s="567"/>
      <c r="K78" s="567"/>
      <c r="L78" s="567"/>
      <c r="M78" s="567"/>
      <c r="N78" s="567"/>
      <c r="O78" s="567"/>
      <c r="P78" s="567"/>
      <c r="Q78" s="567"/>
      <c r="R78" s="567"/>
    </row>
    <row r="79" spans="1:18" s="192" customFormat="1" ht="21.75" thickBot="1" x14ac:dyDescent="0.3">
      <c r="A79" s="588" t="s">
        <v>18</v>
      </c>
      <c r="B79" s="589"/>
      <c r="C79" s="589"/>
      <c r="D79" s="662">
        <f>'Menu Costing'!B102</f>
        <v>0</v>
      </c>
      <c r="E79" s="663"/>
      <c r="F79" s="663"/>
      <c r="G79" s="663"/>
      <c r="H79" s="663"/>
      <c r="I79" s="663"/>
      <c r="J79" s="663"/>
      <c r="K79" s="663"/>
      <c r="L79" s="663"/>
      <c r="M79" s="663"/>
      <c r="N79" s="663"/>
      <c r="O79" s="663"/>
      <c r="P79" s="663"/>
      <c r="Q79" s="663"/>
      <c r="R79" s="664"/>
    </row>
    <row r="80" spans="1:18" s="192" customFormat="1" ht="15.75" thickBot="1" x14ac:dyDescent="0.3">
      <c r="A80" s="585"/>
      <c r="B80" s="586"/>
      <c r="C80" s="586"/>
      <c r="D80" s="586"/>
      <c r="E80" s="586"/>
      <c r="F80" s="586"/>
      <c r="G80" s="586"/>
      <c r="H80" s="586"/>
      <c r="I80" s="586"/>
      <c r="J80" s="586"/>
      <c r="K80" s="586"/>
      <c r="L80" s="586"/>
      <c r="M80" s="586"/>
      <c r="N80" s="586"/>
      <c r="O80" s="586"/>
      <c r="P80" s="586"/>
      <c r="Q80" s="586"/>
      <c r="R80" s="587"/>
    </row>
    <row r="81" spans="1:18" s="192" customFormat="1" ht="15.75" thickBot="1" x14ac:dyDescent="0.3">
      <c r="A81" s="614" t="s">
        <v>5</v>
      </c>
      <c r="B81" s="479"/>
      <c r="C81" s="473"/>
      <c r="D81" s="618" t="s">
        <v>22</v>
      </c>
      <c r="E81" s="619"/>
      <c r="F81" s="620"/>
      <c r="G81" s="567"/>
      <c r="H81" s="625" t="s">
        <v>24</v>
      </c>
      <c r="I81" s="626"/>
      <c r="J81" s="626"/>
      <c r="K81" s="626"/>
      <c r="L81" s="626"/>
      <c r="M81" s="626"/>
      <c r="N81" s="626"/>
      <c r="O81" s="626"/>
      <c r="P81" s="626"/>
      <c r="Q81" s="626"/>
      <c r="R81" s="627"/>
    </row>
    <row r="82" spans="1:18" s="192" customFormat="1" x14ac:dyDescent="0.25">
      <c r="A82" s="615"/>
      <c r="B82" s="481"/>
      <c r="C82" s="473"/>
      <c r="D82" s="621"/>
      <c r="E82" s="622"/>
      <c r="F82" s="623"/>
      <c r="G82" s="567"/>
      <c r="H82" s="628" t="s">
        <v>33</v>
      </c>
      <c r="I82" s="629"/>
      <c r="J82" s="189" t="s">
        <v>30</v>
      </c>
      <c r="K82" s="189" t="s">
        <v>31</v>
      </c>
      <c r="L82" s="189" t="s">
        <v>32</v>
      </c>
      <c r="M82" s="632" t="s">
        <v>21</v>
      </c>
      <c r="N82" s="634" t="s">
        <v>25</v>
      </c>
      <c r="O82" s="636"/>
      <c r="P82" s="668" t="s">
        <v>26</v>
      </c>
      <c r="Q82" s="669"/>
      <c r="R82" s="670"/>
    </row>
    <row r="83" spans="1:18" s="192" customFormat="1" x14ac:dyDescent="0.25">
      <c r="A83" s="615"/>
      <c r="B83" s="481"/>
      <c r="C83" s="473"/>
      <c r="D83" s="641" t="s">
        <v>29</v>
      </c>
      <c r="E83" s="642"/>
      <c r="F83" s="172"/>
      <c r="G83" s="567"/>
      <c r="H83" s="630"/>
      <c r="I83" s="631"/>
      <c r="J83" s="173"/>
      <c r="K83" s="173"/>
      <c r="L83" s="173"/>
      <c r="M83" s="632"/>
      <c r="N83" s="634"/>
      <c r="O83" s="636"/>
      <c r="P83" s="48" t="s">
        <v>30</v>
      </c>
      <c r="Q83" s="40" t="s">
        <v>31</v>
      </c>
      <c r="R83" s="52" t="s">
        <v>32</v>
      </c>
    </row>
    <row r="84" spans="1:18" s="192" customFormat="1" ht="45" x14ac:dyDescent="0.25">
      <c r="A84" s="615"/>
      <c r="B84" s="481"/>
      <c r="C84" s="473"/>
      <c r="D84" s="641" t="s">
        <v>14</v>
      </c>
      <c r="E84" s="642" t="s">
        <v>8</v>
      </c>
      <c r="F84" s="643" t="s">
        <v>27</v>
      </c>
      <c r="G84" s="567"/>
      <c r="H84" s="73" t="s">
        <v>19</v>
      </c>
      <c r="I84" s="74" t="s">
        <v>19</v>
      </c>
      <c r="J84" s="74" t="s">
        <v>20</v>
      </c>
      <c r="K84" s="74" t="s">
        <v>15</v>
      </c>
      <c r="L84" s="74" t="s">
        <v>28</v>
      </c>
      <c r="M84" s="632"/>
      <c r="N84" s="634"/>
      <c r="O84" s="636"/>
      <c r="P84" s="53">
        <f>J83*SUM(H92:J92)+SUM(H93:J93)</f>
        <v>0</v>
      </c>
      <c r="Q84" s="12">
        <f>K93 + (K92*K83)</f>
        <v>0</v>
      </c>
      <c r="R84" s="45">
        <f>SUM(L92*L83)</f>
        <v>0</v>
      </c>
    </row>
    <row r="85" spans="1:18" s="192" customFormat="1" x14ac:dyDescent="0.25">
      <c r="A85" s="616"/>
      <c r="B85" s="617"/>
      <c r="C85" s="473"/>
      <c r="D85" s="641"/>
      <c r="E85" s="642"/>
      <c r="F85" s="643"/>
      <c r="G85" s="567"/>
      <c r="H85" s="95"/>
      <c r="I85" s="95"/>
      <c r="J85" s="95"/>
      <c r="K85" s="95"/>
      <c r="L85" s="75"/>
      <c r="M85" s="633"/>
      <c r="N85" s="635"/>
      <c r="O85" s="636"/>
      <c r="P85" s="650" t="s">
        <v>77</v>
      </c>
      <c r="Q85" s="651"/>
      <c r="R85" s="652"/>
    </row>
    <row r="86" spans="1:18" s="192" customFormat="1" x14ac:dyDescent="0.25">
      <c r="A86" s="39" t="s">
        <v>2</v>
      </c>
      <c r="B86" s="104">
        <f>'Menu Costing'!E124</f>
        <v>0</v>
      </c>
      <c r="C86" s="473"/>
      <c r="D86" s="168"/>
      <c r="E86" s="9">
        <f>IFERROR(SUM(B86*D86),0)</f>
        <v>0</v>
      </c>
      <c r="F86" s="647"/>
      <c r="G86" s="567"/>
      <c r="H86" s="175"/>
      <c r="I86" s="175"/>
      <c r="J86" s="175"/>
      <c r="K86" s="175"/>
      <c r="L86" s="175"/>
      <c r="M86" s="14">
        <f>SUM(H86:L86)</f>
        <v>0</v>
      </c>
      <c r="N86" s="45">
        <f>IFERROR(SUM(B86*M86),0)</f>
        <v>0</v>
      </c>
      <c r="O86" s="636"/>
      <c r="P86" s="653"/>
      <c r="Q86" s="654"/>
      <c r="R86" s="655"/>
    </row>
    <row r="87" spans="1:18" s="192" customFormat="1" x14ac:dyDescent="0.25">
      <c r="A87" s="39" t="s">
        <v>3</v>
      </c>
      <c r="B87" s="104">
        <f>'Menu Costing'!I124</f>
        <v>0</v>
      </c>
      <c r="C87" s="473"/>
      <c r="D87" s="168"/>
      <c r="E87" s="9">
        <f t="shared" ref="E87:E90" si="12">IFERROR(SUM(B87*D87),0)</f>
        <v>0</v>
      </c>
      <c r="F87" s="648"/>
      <c r="G87" s="567"/>
      <c r="H87" s="175"/>
      <c r="I87" s="175"/>
      <c r="J87" s="175"/>
      <c r="K87" s="175"/>
      <c r="L87" s="175"/>
      <c r="M87" s="14">
        <f>SUM(H87:L87)</f>
        <v>0</v>
      </c>
      <c r="N87" s="45">
        <f t="shared" ref="N87:N90" si="13">IFERROR(SUM(B87*M87),0)</f>
        <v>0</v>
      </c>
      <c r="O87" s="636"/>
      <c r="P87" s="656"/>
      <c r="Q87" s="657"/>
      <c r="R87" s="658"/>
    </row>
    <row r="88" spans="1:18" s="192" customFormat="1" x14ac:dyDescent="0.25">
      <c r="A88" s="39" t="s">
        <v>6</v>
      </c>
      <c r="B88" s="104">
        <f>'Menu Costing'!M124</f>
        <v>0</v>
      </c>
      <c r="C88" s="473"/>
      <c r="D88" s="168"/>
      <c r="E88" s="9">
        <f t="shared" si="12"/>
        <v>0</v>
      </c>
      <c r="F88" s="648"/>
      <c r="G88" s="567"/>
      <c r="H88" s="175"/>
      <c r="I88" s="175"/>
      <c r="J88" s="175"/>
      <c r="K88" s="175"/>
      <c r="L88" s="175"/>
      <c r="M88" s="14">
        <f>SUM(H88:L88)</f>
        <v>0</v>
      </c>
      <c r="N88" s="45">
        <f t="shared" si="13"/>
        <v>0</v>
      </c>
      <c r="O88" s="636"/>
      <c r="P88" s="665">
        <f>SUM(P84:R84)</f>
        <v>0</v>
      </c>
      <c r="Q88" s="666"/>
      <c r="R88" s="667"/>
    </row>
    <row r="89" spans="1:18" s="192" customFormat="1" x14ac:dyDescent="0.25">
      <c r="A89" s="39" t="s">
        <v>7</v>
      </c>
      <c r="B89" s="104">
        <f>'Menu Costing'!Q124</f>
        <v>0</v>
      </c>
      <c r="C89" s="473"/>
      <c r="D89" s="168"/>
      <c r="E89" s="9">
        <f t="shared" si="12"/>
        <v>0</v>
      </c>
      <c r="F89" s="648"/>
      <c r="G89" s="567"/>
      <c r="H89" s="175"/>
      <c r="I89" s="175"/>
      <c r="J89" s="175"/>
      <c r="K89" s="175"/>
      <c r="L89" s="175"/>
      <c r="M89" s="14">
        <f>SUM(H89:L89)</f>
        <v>0</v>
      </c>
      <c r="N89" s="45">
        <f t="shared" si="13"/>
        <v>0</v>
      </c>
      <c r="O89" s="636"/>
      <c r="P89" s="665"/>
      <c r="Q89" s="666"/>
      <c r="R89" s="667"/>
    </row>
    <row r="90" spans="1:18" s="192" customFormat="1" x14ac:dyDescent="0.25">
      <c r="A90" s="39" t="s">
        <v>4</v>
      </c>
      <c r="B90" s="104">
        <f>'Menu Costing'!U124</f>
        <v>0</v>
      </c>
      <c r="C90" s="473"/>
      <c r="D90" s="168"/>
      <c r="E90" s="9">
        <f t="shared" si="12"/>
        <v>0</v>
      </c>
      <c r="F90" s="648"/>
      <c r="G90" s="567"/>
      <c r="H90" s="175"/>
      <c r="I90" s="175"/>
      <c r="J90" s="175"/>
      <c r="K90" s="175"/>
      <c r="L90" s="175"/>
      <c r="M90" s="14">
        <f>SUM(H90:L90)</f>
        <v>0</v>
      </c>
      <c r="N90" s="45">
        <f t="shared" si="13"/>
        <v>0</v>
      </c>
      <c r="O90" s="636"/>
      <c r="P90" s="76"/>
      <c r="Q90" s="56"/>
      <c r="R90" s="77"/>
    </row>
    <row r="91" spans="1:18" s="192" customFormat="1" x14ac:dyDescent="0.25">
      <c r="A91" s="597"/>
      <c r="B91" s="598"/>
      <c r="C91" s="473"/>
      <c r="D91" s="603" t="s">
        <v>75</v>
      </c>
      <c r="E91" s="604"/>
      <c r="F91" s="649"/>
      <c r="G91" s="567"/>
      <c r="H91" s="605" t="s">
        <v>23</v>
      </c>
      <c r="I91" s="606"/>
      <c r="J91" s="606"/>
      <c r="K91" s="606"/>
      <c r="L91" s="606"/>
      <c r="M91" s="606"/>
      <c r="N91" s="607"/>
      <c r="O91" s="636"/>
      <c r="P91" s="76"/>
      <c r="Q91" s="56"/>
      <c r="R91" s="77"/>
    </row>
    <row r="92" spans="1:18" s="192" customFormat="1" x14ac:dyDescent="0.25">
      <c r="A92" s="599"/>
      <c r="B92" s="600"/>
      <c r="C92" s="473"/>
      <c r="D92" s="48">
        <f>SUM(D86:D90)</f>
        <v>0</v>
      </c>
      <c r="E92" s="49">
        <f>SUM(E86:E90)</f>
        <v>0</v>
      </c>
      <c r="F92" s="103">
        <f>SUM(D92*F83)</f>
        <v>0</v>
      </c>
      <c r="G92" s="567"/>
      <c r="H92" s="42">
        <f t="shared" ref="H92:M92" si="14">SUM(H86:H90)</f>
        <v>0</v>
      </c>
      <c r="I92" s="15">
        <f t="shared" si="14"/>
        <v>0</v>
      </c>
      <c r="J92" s="15">
        <f t="shared" si="14"/>
        <v>0</v>
      </c>
      <c r="K92" s="15">
        <f t="shared" si="14"/>
        <v>0</v>
      </c>
      <c r="L92" s="15">
        <f t="shared" si="14"/>
        <v>0</v>
      </c>
      <c r="M92" s="47">
        <f t="shared" si="14"/>
        <v>0</v>
      </c>
      <c r="N92" s="46">
        <f>SUM(N86:N90)</f>
        <v>0</v>
      </c>
      <c r="O92" s="636"/>
      <c r="P92" s="76"/>
      <c r="Q92" s="56"/>
      <c r="R92" s="77"/>
    </row>
    <row r="93" spans="1:18" s="192" customFormat="1" ht="15.75" thickBot="1" x14ac:dyDescent="0.3">
      <c r="A93" s="601"/>
      <c r="B93" s="602"/>
      <c r="C93" s="190"/>
      <c r="D93" s="608"/>
      <c r="E93" s="609"/>
      <c r="F93" s="610"/>
      <c r="G93" s="624"/>
      <c r="H93" s="43">
        <f>H92*H85</f>
        <v>0</v>
      </c>
      <c r="I93" s="44">
        <f>I92*I85</f>
        <v>0</v>
      </c>
      <c r="J93" s="44">
        <f>J92*J85</f>
        <v>0</v>
      </c>
      <c r="K93" s="44">
        <f>K92*K85</f>
        <v>0</v>
      </c>
      <c r="L93" s="611"/>
      <c r="M93" s="612"/>
      <c r="N93" s="613"/>
      <c r="O93" s="637"/>
      <c r="P93" s="78"/>
      <c r="Q93" s="79"/>
      <c r="R93" s="80"/>
    </row>
    <row r="94" spans="1:18" s="192" customFormat="1" x14ac:dyDescent="0.25">
      <c r="A94" s="584"/>
      <c r="B94" s="584"/>
      <c r="C94" s="584"/>
      <c r="D94" s="584"/>
      <c r="E94" s="584"/>
      <c r="F94" s="584"/>
      <c r="G94" s="584"/>
      <c r="H94" s="584"/>
      <c r="I94" s="584"/>
      <c r="J94" s="584"/>
      <c r="K94" s="584"/>
      <c r="L94" s="584"/>
      <c r="M94" s="584"/>
      <c r="N94" s="584"/>
      <c r="O94" s="584"/>
      <c r="P94" s="584"/>
      <c r="Q94" s="584"/>
      <c r="R94" s="584"/>
    </row>
    <row r="95" spans="1:18" s="192" customFormat="1" x14ac:dyDescent="0.25">
      <c r="A95" s="567"/>
      <c r="B95" s="567"/>
      <c r="C95" s="567"/>
      <c r="D95" s="567"/>
      <c r="E95" s="567"/>
      <c r="F95" s="567"/>
      <c r="G95" s="567"/>
      <c r="H95" s="567"/>
      <c r="I95" s="567"/>
      <c r="J95" s="567"/>
      <c r="K95" s="567"/>
      <c r="L95" s="567"/>
      <c r="M95" s="567"/>
      <c r="N95" s="567"/>
      <c r="O95" s="567"/>
      <c r="P95" s="567"/>
      <c r="Q95" s="567"/>
      <c r="R95" s="567"/>
    </row>
    <row r="96" spans="1:18" s="192" customFormat="1" x14ac:dyDescent="0.25">
      <c r="A96" s="567"/>
      <c r="B96" s="567"/>
      <c r="C96" s="567"/>
      <c r="D96" s="567"/>
      <c r="E96" s="567"/>
      <c r="F96" s="567"/>
      <c r="G96" s="567"/>
      <c r="H96" s="567"/>
      <c r="I96" s="567"/>
      <c r="J96" s="567"/>
      <c r="K96" s="567"/>
      <c r="L96" s="567"/>
      <c r="M96" s="567"/>
      <c r="N96" s="567"/>
      <c r="O96" s="567"/>
      <c r="P96" s="567"/>
      <c r="Q96" s="567"/>
      <c r="R96" s="567"/>
    </row>
    <row r="97" spans="1:18" s="192" customFormat="1" ht="15.75" thickBot="1" x14ac:dyDescent="0.3">
      <c r="A97" s="624"/>
      <c r="B97" s="624"/>
      <c r="C97" s="624"/>
      <c r="D97" s="624"/>
      <c r="E97" s="624"/>
      <c r="F97" s="624"/>
      <c r="G97" s="624"/>
      <c r="H97" s="624"/>
      <c r="I97" s="624"/>
      <c r="J97" s="624"/>
      <c r="K97" s="624"/>
      <c r="L97" s="624"/>
      <c r="M97" s="624"/>
      <c r="N97" s="624"/>
      <c r="O97" s="624"/>
      <c r="P97" s="624"/>
      <c r="Q97" s="624"/>
      <c r="R97" s="624"/>
    </row>
    <row r="98" spans="1:18" s="192" customFormat="1" ht="21.75" thickBot="1" x14ac:dyDescent="0.3">
      <c r="A98" s="588" t="s">
        <v>18</v>
      </c>
      <c r="B98" s="589"/>
      <c r="C98" s="589"/>
      <c r="D98" s="662">
        <f>'Menu Costing'!B129</f>
        <v>0</v>
      </c>
      <c r="E98" s="663"/>
      <c r="F98" s="663"/>
      <c r="G98" s="663"/>
      <c r="H98" s="663"/>
      <c r="I98" s="663"/>
      <c r="J98" s="663"/>
      <c r="K98" s="663"/>
      <c r="L98" s="663"/>
      <c r="M98" s="663"/>
      <c r="N98" s="663"/>
      <c r="O98" s="663"/>
      <c r="P98" s="663"/>
      <c r="Q98" s="663"/>
      <c r="R98" s="664"/>
    </row>
    <row r="99" spans="1:18" s="192" customFormat="1" ht="15.75" thickBot="1" x14ac:dyDescent="0.3">
      <c r="A99" s="585"/>
      <c r="B99" s="586"/>
      <c r="C99" s="586"/>
      <c r="D99" s="586"/>
      <c r="E99" s="586"/>
      <c r="F99" s="586"/>
      <c r="G99" s="586"/>
      <c r="H99" s="586"/>
      <c r="I99" s="586"/>
      <c r="J99" s="586"/>
      <c r="K99" s="586"/>
      <c r="L99" s="586"/>
      <c r="M99" s="586"/>
      <c r="N99" s="586"/>
      <c r="O99" s="586"/>
      <c r="P99" s="586"/>
      <c r="Q99" s="586"/>
      <c r="R99" s="587"/>
    </row>
    <row r="100" spans="1:18" s="192" customFormat="1" ht="15.75" thickBot="1" x14ac:dyDescent="0.3">
      <c r="A100" s="614" t="s">
        <v>5</v>
      </c>
      <c r="B100" s="479"/>
      <c r="C100" s="473"/>
      <c r="D100" s="618" t="s">
        <v>22</v>
      </c>
      <c r="E100" s="619"/>
      <c r="F100" s="620"/>
      <c r="G100" s="567"/>
      <c r="H100" s="625" t="s">
        <v>24</v>
      </c>
      <c r="I100" s="626"/>
      <c r="J100" s="626"/>
      <c r="K100" s="626"/>
      <c r="L100" s="626"/>
      <c r="M100" s="626"/>
      <c r="N100" s="626"/>
      <c r="O100" s="626"/>
      <c r="P100" s="626"/>
      <c r="Q100" s="626"/>
      <c r="R100" s="627"/>
    </row>
    <row r="101" spans="1:18" s="192" customFormat="1" x14ac:dyDescent="0.25">
      <c r="A101" s="615"/>
      <c r="B101" s="481"/>
      <c r="C101" s="473"/>
      <c r="D101" s="621"/>
      <c r="E101" s="622"/>
      <c r="F101" s="623"/>
      <c r="G101" s="567"/>
      <c r="H101" s="628" t="s">
        <v>33</v>
      </c>
      <c r="I101" s="629"/>
      <c r="J101" s="189" t="s">
        <v>30</v>
      </c>
      <c r="K101" s="189" t="s">
        <v>31</v>
      </c>
      <c r="L101" s="189" t="s">
        <v>32</v>
      </c>
      <c r="M101" s="632" t="s">
        <v>21</v>
      </c>
      <c r="N101" s="634" t="s">
        <v>25</v>
      </c>
      <c r="O101" s="636"/>
      <c r="P101" s="668" t="s">
        <v>26</v>
      </c>
      <c r="Q101" s="669"/>
      <c r="R101" s="670"/>
    </row>
    <row r="102" spans="1:18" s="192" customFormat="1" x14ac:dyDescent="0.25">
      <c r="A102" s="615"/>
      <c r="B102" s="481"/>
      <c r="C102" s="473"/>
      <c r="D102" s="641" t="s">
        <v>29</v>
      </c>
      <c r="E102" s="642"/>
      <c r="F102" s="172"/>
      <c r="G102" s="567"/>
      <c r="H102" s="630"/>
      <c r="I102" s="631"/>
      <c r="J102" s="173"/>
      <c r="K102" s="173"/>
      <c r="L102" s="173"/>
      <c r="M102" s="632"/>
      <c r="N102" s="634"/>
      <c r="O102" s="636"/>
      <c r="P102" s="48" t="s">
        <v>30</v>
      </c>
      <c r="Q102" s="40" t="s">
        <v>31</v>
      </c>
      <c r="R102" s="52" t="s">
        <v>32</v>
      </c>
    </row>
    <row r="103" spans="1:18" s="192" customFormat="1" ht="45" x14ac:dyDescent="0.25">
      <c r="A103" s="615"/>
      <c r="B103" s="481"/>
      <c r="C103" s="473"/>
      <c r="D103" s="641" t="s">
        <v>14</v>
      </c>
      <c r="E103" s="642" t="s">
        <v>8</v>
      </c>
      <c r="F103" s="643" t="s">
        <v>27</v>
      </c>
      <c r="G103" s="567"/>
      <c r="H103" s="73" t="s">
        <v>19</v>
      </c>
      <c r="I103" s="74" t="s">
        <v>19</v>
      </c>
      <c r="J103" s="74" t="s">
        <v>20</v>
      </c>
      <c r="K103" s="74" t="s">
        <v>15</v>
      </c>
      <c r="L103" s="74" t="s">
        <v>28</v>
      </c>
      <c r="M103" s="632"/>
      <c r="N103" s="634"/>
      <c r="O103" s="636"/>
      <c r="P103" s="53">
        <f>J102*SUM(H111:J111)+SUM(H112:J112)</f>
        <v>0</v>
      </c>
      <c r="Q103" s="12">
        <f>K112 + (K111*K102)</f>
        <v>0</v>
      </c>
      <c r="R103" s="45">
        <f>SUM(L111*L102)</f>
        <v>0</v>
      </c>
    </row>
    <row r="104" spans="1:18" s="192" customFormat="1" x14ac:dyDescent="0.25">
      <c r="A104" s="616"/>
      <c r="B104" s="617"/>
      <c r="C104" s="473"/>
      <c r="D104" s="641"/>
      <c r="E104" s="642"/>
      <c r="F104" s="643"/>
      <c r="G104" s="567"/>
      <c r="H104" s="217"/>
      <c r="I104" s="218"/>
      <c r="J104" s="218"/>
      <c r="K104" s="218"/>
      <c r="L104" s="219"/>
      <c r="M104" s="633"/>
      <c r="N104" s="635"/>
      <c r="O104" s="636"/>
      <c r="P104" s="650" t="s">
        <v>77</v>
      </c>
      <c r="Q104" s="651"/>
      <c r="R104" s="652"/>
    </row>
    <row r="105" spans="1:18" s="192" customFormat="1" x14ac:dyDescent="0.25">
      <c r="A105" s="39" t="s">
        <v>2</v>
      </c>
      <c r="B105" s="104">
        <f>'Menu Costing'!E151</f>
        <v>0</v>
      </c>
      <c r="C105" s="473"/>
      <c r="D105" s="168"/>
      <c r="E105" s="9">
        <f>IFERROR(SUM(B105*D105),0)</f>
        <v>0</v>
      </c>
      <c r="F105" s="647"/>
      <c r="G105" s="567"/>
      <c r="H105" s="175"/>
      <c r="I105" s="175"/>
      <c r="J105" s="175"/>
      <c r="K105" s="175"/>
      <c r="L105" s="175"/>
      <c r="M105" s="216">
        <f>SUM(H105:L105)</f>
        <v>0</v>
      </c>
      <c r="N105" s="45">
        <f>IFERROR(SUM(B105*M105),0)</f>
        <v>0</v>
      </c>
      <c r="O105" s="636"/>
      <c r="P105" s="653"/>
      <c r="Q105" s="654"/>
      <c r="R105" s="655"/>
    </row>
    <row r="106" spans="1:18" s="192" customFormat="1" x14ac:dyDescent="0.25">
      <c r="A106" s="39" t="s">
        <v>3</v>
      </c>
      <c r="B106" s="104">
        <f>'Menu Costing'!I151</f>
        <v>0</v>
      </c>
      <c r="C106" s="473"/>
      <c r="D106" s="168"/>
      <c r="E106" s="9">
        <f t="shared" ref="E106:E109" si="15">IFERROR(SUM(B106*D106),0)</f>
        <v>0</v>
      </c>
      <c r="F106" s="648"/>
      <c r="G106" s="567"/>
      <c r="H106" s="175"/>
      <c r="I106" s="175"/>
      <c r="J106" s="175"/>
      <c r="K106" s="175"/>
      <c r="L106" s="175"/>
      <c r="M106" s="216">
        <f>SUM(H106:L106)</f>
        <v>0</v>
      </c>
      <c r="N106" s="45">
        <f t="shared" ref="N106:N109" si="16">IFERROR(SUM(B106*M106),0)</f>
        <v>0</v>
      </c>
      <c r="O106" s="636"/>
      <c r="P106" s="656"/>
      <c r="Q106" s="657"/>
      <c r="R106" s="658"/>
    </row>
    <row r="107" spans="1:18" s="192" customFormat="1" x14ac:dyDescent="0.25">
      <c r="A107" s="39" t="s">
        <v>6</v>
      </c>
      <c r="B107" s="104">
        <f>'Menu Costing'!M151</f>
        <v>0</v>
      </c>
      <c r="C107" s="473"/>
      <c r="D107" s="168"/>
      <c r="E107" s="9">
        <f t="shared" si="15"/>
        <v>0</v>
      </c>
      <c r="F107" s="648"/>
      <c r="G107" s="567"/>
      <c r="H107" s="175"/>
      <c r="I107" s="175"/>
      <c r="J107" s="175"/>
      <c r="K107" s="175"/>
      <c r="L107" s="175"/>
      <c r="M107" s="216">
        <f>SUM(H107:L107)</f>
        <v>0</v>
      </c>
      <c r="N107" s="45">
        <f t="shared" si="16"/>
        <v>0</v>
      </c>
      <c r="O107" s="636"/>
      <c r="P107" s="665">
        <f>SUM(P103:R103)</f>
        <v>0</v>
      </c>
      <c r="Q107" s="666"/>
      <c r="R107" s="667"/>
    </row>
    <row r="108" spans="1:18" s="192" customFormat="1" x14ac:dyDescent="0.25">
      <c r="A108" s="39" t="s">
        <v>7</v>
      </c>
      <c r="B108" s="104">
        <f>'Menu Costing'!Q151</f>
        <v>0</v>
      </c>
      <c r="C108" s="473"/>
      <c r="D108" s="168"/>
      <c r="E108" s="9">
        <f t="shared" si="15"/>
        <v>0</v>
      </c>
      <c r="F108" s="648"/>
      <c r="G108" s="567"/>
      <c r="H108" s="175"/>
      <c r="I108" s="175"/>
      <c r="J108" s="175"/>
      <c r="K108" s="175"/>
      <c r="L108" s="175"/>
      <c r="M108" s="216">
        <f>SUM(H108:L108)</f>
        <v>0</v>
      </c>
      <c r="N108" s="45">
        <f t="shared" si="16"/>
        <v>0</v>
      </c>
      <c r="O108" s="636"/>
      <c r="P108" s="665"/>
      <c r="Q108" s="666"/>
      <c r="R108" s="667"/>
    </row>
    <row r="109" spans="1:18" s="192" customFormat="1" x14ac:dyDescent="0.25">
      <c r="A109" s="39" t="s">
        <v>4</v>
      </c>
      <c r="B109" s="104">
        <f>'Menu Costing'!U151</f>
        <v>0</v>
      </c>
      <c r="C109" s="473"/>
      <c r="D109" s="168"/>
      <c r="E109" s="9">
        <f t="shared" si="15"/>
        <v>0</v>
      </c>
      <c r="F109" s="648"/>
      <c r="G109" s="567"/>
      <c r="H109" s="175"/>
      <c r="I109" s="175"/>
      <c r="J109" s="175"/>
      <c r="K109" s="175"/>
      <c r="L109" s="175"/>
      <c r="M109" s="216">
        <f>SUM(H109:L109)</f>
        <v>0</v>
      </c>
      <c r="N109" s="45">
        <f t="shared" si="16"/>
        <v>0</v>
      </c>
      <c r="O109" s="636"/>
      <c r="P109" s="76"/>
      <c r="Q109" s="56"/>
      <c r="R109" s="77"/>
    </row>
    <row r="110" spans="1:18" s="192" customFormat="1" x14ac:dyDescent="0.25">
      <c r="A110" s="597"/>
      <c r="B110" s="598"/>
      <c r="C110" s="473"/>
      <c r="D110" s="603" t="s">
        <v>75</v>
      </c>
      <c r="E110" s="604"/>
      <c r="F110" s="649"/>
      <c r="G110" s="567"/>
      <c r="H110" s="673" t="s">
        <v>23</v>
      </c>
      <c r="I110" s="674"/>
      <c r="J110" s="674"/>
      <c r="K110" s="674"/>
      <c r="L110" s="674"/>
      <c r="M110" s="606"/>
      <c r="N110" s="607"/>
      <c r="O110" s="636"/>
      <c r="P110" s="76"/>
      <c r="Q110" s="56"/>
      <c r="R110" s="77"/>
    </row>
    <row r="111" spans="1:18" s="192" customFormat="1" x14ac:dyDescent="0.25">
      <c r="A111" s="599"/>
      <c r="B111" s="600"/>
      <c r="C111" s="473"/>
      <c r="D111" s="48">
        <f>SUM(D105:D109)</f>
        <v>0</v>
      </c>
      <c r="E111" s="49">
        <f>SUM(E105:E109)</f>
        <v>0</v>
      </c>
      <c r="F111" s="103">
        <f>SUM(D111*F102)</f>
        <v>0</v>
      </c>
      <c r="G111" s="567"/>
      <c r="H111" s="42">
        <f t="shared" ref="H111:M111" si="17">SUM(H105:H109)</f>
        <v>0</v>
      </c>
      <c r="I111" s="15">
        <f t="shared" si="17"/>
        <v>0</v>
      </c>
      <c r="J111" s="15">
        <f t="shared" si="17"/>
        <v>0</v>
      </c>
      <c r="K111" s="15">
        <f t="shared" si="17"/>
        <v>0</v>
      </c>
      <c r="L111" s="15">
        <f t="shared" si="17"/>
        <v>0</v>
      </c>
      <c r="M111" s="47">
        <f t="shared" si="17"/>
        <v>0</v>
      </c>
      <c r="N111" s="46">
        <f>SUM(N105:N109)</f>
        <v>0</v>
      </c>
      <c r="O111" s="636"/>
      <c r="P111" s="76"/>
      <c r="Q111" s="56"/>
      <c r="R111" s="77"/>
    </row>
    <row r="112" spans="1:18" s="192" customFormat="1" ht="15.75" thickBot="1" x14ac:dyDescent="0.3">
      <c r="A112" s="601"/>
      <c r="B112" s="602"/>
      <c r="C112" s="190"/>
      <c r="D112" s="608"/>
      <c r="E112" s="609"/>
      <c r="F112" s="610"/>
      <c r="G112" s="624"/>
      <c r="H112" s="43">
        <f>H111*H104</f>
        <v>0</v>
      </c>
      <c r="I112" s="44">
        <f>I111*I104</f>
        <v>0</v>
      </c>
      <c r="J112" s="44">
        <f>J111*J104</f>
        <v>0</v>
      </c>
      <c r="K112" s="44">
        <f>K111*K104</f>
        <v>0</v>
      </c>
      <c r="L112" s="611"/>
      <c r="M112" s="612"/>
      <c r="N112" s="613"/>
      <c r="O112" s="637"/>
      <c r="P112" s="78"/>
      <c r="Q112" s="79"/>
      <c r="R112" s="80"/>
    </row>
    <row r="113" spans="1:18" s="183" customFormat="1" x14ac:dyDescent="0.25">
      <c r="A113" s="184"/>
      <c r="B113" s="184"/>
      <c r="C113" s="184"/>
      <c r="D113" s="184"/>
      <c r="E113" s="184"/>
      <c r="F113" s="184"/>
      <c r="G113" s="184"/>
      <c r="H113" s="200"/>
      <c r="I113" s="200"/>
      <c r="J113" s="200"/>
      <c r="K113" s="200"/>
      <c r="L113" s="201"/>
      <c r="M113" s="201"/>
      <c r="N113" s="201"/>
      <c r="O113" s="188"/>
      <c r="P113" s="200"/>
      <c r="Q113" s="200"/>
      <c r="R113" s="200"/>
    </row>
    <row r="114" spans="1:18" ht="15.75" thickBot="1" x14ac:dyDescent="0.3"/>
    <row r="115" spans="1:18" ht="31.5" customHeight="1" thickBot="1" x14ac:dyDescent="0.3">
      <c r="B115" s="102"/>
      <c r="C115" s="102"/>
      <c r="D115" s="588" t="s">
        <v>89</v>
      </c>
      <c r="E115" s="589"/>
      <c r="F115" s="590"/>
    </row>
    <row r="116" spans="1:18" x14ac:dyDescent="0.25">
      <c r="A116" s="4"/>
      <c r="B116" s="4"/>
      <c r="C116" s="4"/>
      <c r="D116" s="202" t="s">
        <v>113</v>
      </c>
      <c r="E116" s="105" t="s">
        <v>90</v>
      </c>
      <c r="F116" s="106" t="s">
        <v>91</v>
      </c>
    </row>
    <row r="117" spans="1:18" ht="15.75" thickBot="1" x14ac:dyDescent="0.3">
      <c r="A117" s="4"/>
      <c r="B117" s="4"/>
      <c r="C117" s="4"/>
      <c r="D117" s="203">
        <f>D111+D92+D73+D54+D35+D16</f>
        <v>0</v>
      </c>
      <c r="E117" s="113">
        <f>(E73+E54+E35+E16+E92+E111)</f>
        <v>0</v>
      </c>
      <c r="F117" s="114">
        <f>(F73+F35+F54+F16+F92+F111)</f>
        <v>0</v>
      </c>
    </row>
    <row r="118" spans="1:18" x14ac:dyDescent="0.25">
      <c r="A118" s="4"/>
      <c r="B118" s="4"/>
      <c r="C118" s="4"/>
    </row>
    <row r="119" spans="1:18" x14ac:dyDescent="0.25">
      <c r="A119" s="4"/>
      <c r="B119" s="4"/>
      <c r="C119" s="4"/>
    </row>
  </sheetData>
  <sheetProtection algorithmName="SHA-512" hashValue="5u58UCAQlwYXH7+4D7fpptJ8LeWhUaUE2zgVzcpMGuXlI0XCJjnvCXn1y9FfYVIw+yJ2es1xd0AqvPDaQJDPAA==" saltValue="9ZxY9uIwCWeXQJpsWqS7xQ==" spinCount="100000" sheet="1" objects="1" scenarios="1"/>
  <mergeCells count="161">
    <mergeCell ref="D112:F112"/>
    <mergeCell ref="L112:N112"/>
    <mergeCell ref="A94:R97"/>
    <mergeCell ref="L93:N93"/>
    <mergeCell ref="A98:C98"/>
    <mergeCell ref="D98:R98"/>
    <mergeCell ref="A99:R99"/>
    <mergeCell ref="A100:B104"/>
    <mergeCell ref="C100:C111"/>
    <mergeCell ref="D100:F101"/>
    <mergeCell ref="G100:G112"/>
    <mergeCell ref="H100:R100"/>
    <mergeCell ref="H101:I102"/>
    <mergeCell ref="M101:M104"/>
    <mergeCell ref="N101:N104"/>
    <mergeCell ref="O101:O112"/>
    <mergeCell ref="P101:R101"/>
    <mergeCell ref="D102:E102"/>
    <mergeCell ref="D103:D104"/>
    <mergeCell ref="E103:E104"/>
    <mergeCell ref="F103:F104"/>
    <mergeCell ref="P104:R106"/>
    <mergeCell ref="F105:F110"/>
    <mergeCell ref="P107:R108"/>
    <mergeCell ref="A110:B112"/>
    <mergeCell ref="D110:E110"/>
    <mergeCell ref="H110:N110"/>
    <mergeCell ref="A79:C79"/>
    <mergeCell ref="D79:R79"/>
    <mergeCell ref="A80:R80"/>
    <mergeCell ref="A81:B85"/>
    <mergeCell ref="C81:C92"/>
    <mergeCell ref="D81:F82"/>
    <mergeCell ref="G81:G93"/>
    <mergeCell ref="H81:R81"/>
    <mergeCell ref="H82:I83"/>
    <mergeCell ref="M82:M85"/>
    <mergeCell ref="N82:N85"/>
    <mergeCell ref="O82:O93"/>
    <mergeCell ref="P82:R82"/>
    <mergeCell ref="D83:E83"/>
    <mergeCell ref="D84:D85"/>
    <mergeCell ref="E84:E85"/>
    <mergeCell ref="F84:F85"/>
    <mergeCell ref="P85:R87"/>
    <mergeCell ref="F86:F91"/>
    <mergeCell ref="P88:R89"/>
    <mergeCell ref="A91:B93"/>
    <mergeCell ref="H91:N91"/>
    <mergeCell ref="D93:F93"/>
    <mergeCell ref="D36:F36"/>
    <mergeCell ref="L36:N36"/>
    <mergeCell ref="M25:M28"/>
    <mergeCell ref="N25:N28"/>
    <mergeCell ref="O25:O36"/>
    <mergeCell ref="P25:R25"/>
    <mergeCell ref="D26:E26"/>
    <mergeCell ref="D27:D28"/>
    <mergeCell ref="E27:E28"/>
    <mergeCell ref="F27:F28"/>
    <mergeCell ref="A42:R42"/>
    <mergeCell ref="A43:B47"/>
    <mergeCell ref="C43:C54"/>
    <mergeCell ref="D43:F44"/>
    <mergeCell ref="G43:G55"/>
    <mergeCell ref="H43:R43"/>
    <mergeCell ref="H44:I45"/>
    <mergeCell ref="M44:M47"/>
    <mergeCell ref="N44:N47"/>
    <mergeCell ref="O44:O55"/>
    <mergeCell ref="P44:R44"/>
    <mergeCell ref="A37:R39"/>
    <mergeCell ref="A1:R1"/>
    <mergeCell ref="A22:C22"/>
    <mergeCell ref="D22:R22"/>
    <mergeCell ref="A23:R23"/>
    <mergeCell ref="A24:B28"/>
    <mergeCell ref="C24:C35"/>
    <mergeCell ref="D24:F25"/>
    <mergeCell ref="G24:G36"/>
    <mergeCell ref="H24:R24"/>
    <mergeCell ref="H25:I26"/>
    <mergeCell ref="A15:B17"/>
    <mergeCell ref="C5:C16"/>
    <mergeCell ref="A3:C3"/>
    <mergeCell ref="P9:R11"/>
    <mergeCell ref="P31:R32"/>
    <mergeCell ref="A34:B36"/>
    <mergeCell ref="A2:R2"/>
    <mergeCell ref="D15:E15"/>
    <mergeCell ref="P12:R13"/>
    <mergeCell ref="P28:R30"/>
    <mergeCell ref="A18:R20"/>
    <mergeCell ref="A21:R21"/>
    <mergeCell ref="A5:B9"/>
    <mergeCell ref="A4:R4"/>
    <mergeCell ref="D3:R3"/>
    <mergeCell ref="D8:D9"/>
    <mergeCell ref="D7:E7"/>
    <mergeCell ref="P6:R6"/>
    <mergeCell ref="E8:E9"/>
    <mergeCell ref="F8:F9"/>
    <mergeCell ref="H5:R5"/>
    <mergeCell ref="H6:I7"/>
    <mergeCell ref="M6:M9"/>
    <mergeCell ref="N6:N9"/>
    <mergeCell ref="D5:F6"/>
    <mergeCell ref="G5:G17"/>
    <mergeCell ref="H15:N15"/>
    <mergeCell ref="L17:N17"/>
    <mergeCell ref="F10:F15"/>
    <mergeCell ref="D17:F17"/>
    <mergeCell ref="O6:O17"/>
    <mergeCell ref="D34:E34"/>
    <mergeCell ref="H34:N34"/>
    <mergeCell ref="D45:E45"/>
    <mergeCell ref="D46:D47"/>
    <mergeCell ref="F29:F34"/>
    <mergeCell ref="F48:F53"/>
    <mergeCell ref="P50:R51"/>
    <mergeCell ref="A53:B55"/>
    <mergeCell ref="D53:E53"/>
    <mergeCell ref="H53:N53"/>
    <mergeCell ref="D55:F55"/>
    <mergeCell ref="L55:N55"/>
    <mergeCell ref="A40:R40"/>
    <mergeCell ref="A41:C41"/>
    <mergeCell ref="D41:R41"/>
    <mergeCell ref="P66:R68"/>
    <mergeCell ref="F67:F72"/>
    <mergeCell ref="E46:E47"/>
    <mergeCell ref="F46:F47"/>
    <mergeCell ref="P47:R49"/>
    <mergeCell ref="A56:R57"/>
    <mergeCell ref="A59:R59"/>
    <mergeCell ref="A60:C60"/>
    <mergeCell ref="D60:R60"/>
    <mergeCell ref="A75:R78"/>
    <mergeCell ref="A61:R61"/>
    <mergeCell ref="D115:F115"/>
    <mergeCell ref="P69:R70"/>
    <mergeCell ref="A72:B74"/>
    <mergeCell ref="D72:E72"/>
    <mergeCell ref="H72:N72"/>
    <mergeCell ref="D74:F74"/>
    <mergeCell ref="L74:N74"/>
    <mergeCell ref="A62:B66"/>
    <mergeCell ref="C62:C73"/>
    <mergeCell ref="D62:F63"/>
    <mergeCell ref="G62:G74"/>
    <mergeCell ref="H62:R62"/>
    <mergeCell ref="H63:I64"/>
    <mergeCell ref="M63:M66"/>
    <mergeCell ref="N63:N66"/>
    <mergeCell ref="O63:O74"/>
    <mergeCell ref="D91:E91"/>
    <mergeCell ref="P63:R63"/>
    <mergeCell ref="D64:E64"/>
    <mergeCell ref="D65:D66"/>
    <mergeCell ref="E65:E66"/>
    <mergeCell ref="F65:F66"/>
  </mergeCells>
  <conditionalFormatting sqref="M29">
    <cfRule type="cellIs" dxfId="72" priority="11" operator="equal">
      <formula>0</formula>
    </cfRule>
  </conditionalFormatting>
  <conditionalFormatting sqref="D22:R22 D41:R41 D60:R60">
    <cfRule type="cellIs" dxfId="71" priority="14" operator="equal">
      <formula>0</formula>
    </cfRule>
  </conditionalFormatting>
  <conditionalFormatting sqref="E67:E71 N67:N71 N48:N52 E48:E52 N29:N33 E29:E33 E10:E14 N10:N14">
    <cfRule type="cellIs" dxfId="70" priority="13" operator="equal">
      <formula>0</formula>
    </cfRule>
  </conditionalFormatting>
  <conditionalFormatting sqref="M30:M33 M67:M71 M48:M52 M10:M14">
    <cfRule type="cellIs" dxfId="69" priority="12" operator="equal">
      <formula>0</formula>
    </cfRule>
  </conditionalFormatting>
  <conditionalFormatting sqref="D3:R3">
    <cfRule type="cellIs" dxfId="68" priority="10" operator="equal">
      <formula>0</formula>
    </cfRule>
  </conditionalFormatting>
  <conditionalFormatting sqref="B10:B14 B29:B33 B48:B52 B67:B71">
    <cfRule type="cellIs" dxfId="67" priority="9" operator="equal">
      <formula>0</formula>
    </cfRule>
  </conditionalFormatting>
  <conditionalFormatting sqref="D79:R79">
    <cfRule type="cellIs" dxfId="66" priority="8" operator="equal">
      <formula>0</formula>
    </cfRule>
  </conditionalFormatting>
  <conditionalFormatting sqref="N86:N90 E86:E90">
    <cfRule type="cellIs" dxfId="65" priority="7" operator="equal">
      <formula>0</formula>
    </cfRule>
  </conditionalFormatting>
  <conditionalFormatting sqref="M86:M90">
    <cfRule type="cellIs" dxfId="64" priority="6" operator="equal">
      <formula>0</formula>
    </cfRule>
  </conditionalFormatting>
  <conditionalFormatting sqref="B86:B90">
    <cfRule type="cellIs" dxfId="63" priority="5" operator="equal">
      <formula>0</formula>
    </cfRule>
  </conditionalFormatting>
  <conditionalFormatting sqref="D98:R98">
    <cfRule type="cellIs" dxfId="62" priority="4" operator="equal">
      <formula>0</formula>
    </cfRule>
  </conditionalFormatting>
  <conditionalFormatting sqref="N105:N109 E105:E109">
    <cfRule type="cellIs" dxfId="61" priority="3" operator="equal">
      <formula>0</formula>
    </cfRule>
  </conditionalFormatting>
  <conditionalFormatting sqref="M105:M109">
    <cfRule type="cellIs" dxfId="60" priority="2" operator="equal">
      <formula>0</formula>
    </cfRule>
  </conditionalFormatting>
  <conditionalFormatting sqref="B105:B109">
    <cfRule type="cellIs" dxfId="59" priority="1" operator="equal">
      <formula>0</formula>
    </cfRule>
  </conditionalFormatting>
  <pageMargins left="0.7" right="0.7" top="0.75" bottom="0.75" header="0.3" footer="0.3"/>
  <pageSetup scale="4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54"/>
  <sheetViews>
    <sheetView zoomScale="72" workbookViewId="0">
      <selection activeCell="A39" sqref="A39"/>
    </sheetView>
  </sheetViews>
  <sheetFormatPr defaultRowHeight="15" x14ac:dyDescent="0.25"/>
  <cols>
    <col min="1" max="1" width="31.5703125" bestFit="1" customWidth="1"/>
    <col min="2" max="2" width="20" customWidth="1"/>
    <col min="3" max="3" width="10.28515625" customWidth="1"/>
    <col min="4" max="4" width="11" customWidth="1"/>
    <col min="5" max="5" width="21.85546875" customWidth="1"/>
    <col min="6" max="6" width="17.7109375" customWidth="1"/>
    <col min="7" max="7" width="15" bestFit="1" customWidth="1"/>
    <col min="8" max="8" width="25.7109375" style="10" customWidth="1"/>
    <col min="9" max="9" width="18.7109375" style="10" customWidth="1"/>
    <col min="10" max="10" width="17.7109375" style="10" customWidth="1"/>
    <col min="11" max="11" width="6.140625" style="10" customWidth="1"/>
    <col min="12" max="12" width="25.7109375" style="10" customWidth="1"/>
    <col min="13" max="13" width="18.7109375" style="10" customWidth="1"/>
    <col min="14" max="14" width="17.7109375" style="10" customWidth="1"/>
  </cols>
  <sheetData>
    <row r="1" spans="1:14" x14ac:dyDescent="0.25">
      <c r="A1" s="5" t="s">
        <v>79</v>
      </c>
      <c r="B1" s="685"/>
      <c r="C1" s="685"/>
      <c r="D1" s="685"/>
      <c r="E1" s="685"/>
      <c r="F1" s="386"/>
      <c r="G1" s="386"/>
      <c r="H1" s="524"/>
      <c r="I1" s="524"/>
      <c r="J1" s="524"/>
      <c r="K1" s="524"/>
      <c r="L1" s="524"/>
      <c r="M1" s="524"/>
      <c r="N1" s="524"/>
    </row>
    <row r="2" spans="1:14" ht="18" customHeight="1" thickBot="1" x14ac:dyDescent="0.3">
      <c r="A2" s="686" t="s">
        <v>0</v>
      </c>
      <c r="B2" s="686"/>
      <c r="C2" s="686"/>
      <c r="D2" s="685"/>
      <c r="E2" s="685"/>
      <c r="F2" s="386"/>
      <c r="G2" s="386"/>
      <c r="H2" s="706"/>
      <c r="I2" s="706"/>
      <c r="J2" s="706"/>
      <c r="K2" s="706"/>
      <c r="L2" s="706"/>
      <c r="M2" s="706"/>
      <c r="N2" s="706"/>
    </row>
    <row r="3" spans="1:14" ht="21.75" thickBot="1" x14ac:dyDescent="0.3">
      <c r="A3" s="705"/>
      <c r="B3" s="705"/>
      <c r="C3" s="705"/>
      <c r="D3" s="705"/>
      <c r="E3" s="705"/>
      <c r="F3" s="386"/>
      <c r="G3" s="386"/>
      <c r="H3" s="708" t="s">
        <v>67</v>
      </c>
      <c r="I3" s="709"/>
      <c r="J3" s="709"/>
      <c r="K3" s="709"/>
      <c r="L3" s="709"/>
      <c r="M3" s="709"/>
      <c r="N3" s="710"/>
    </row>
    <row r="4" spans="1:14" ht="60" x14ac:dyDescent="0.25">
      <c r="A4" s="687" t="s">
        <v>80</v>
      </c>
      <c r="B4" s="688"/>
      <c r="C4" s="688"/>
      <c r="D4" s="688"/>
      <c r="E4" s="689"/>
      <c r="F4" s="386"/>
      <c r="G4" s="386"/>
      <c r="H4" s="716" t="s">
        <v>68</v>
      </c>
      <c r="I4" s="717"/>
      <c r="J4" s="8" t="s">
        <v>70</v>
      </c>
      <c r="K4" s="569"/>
      <c r="L4" s="711" t="s">
        <v>69</v>
      </c>
      <c r="M4" s="712"/>
      <c r="N4" s="8" t="s">
        <v>71</v>
      </c>
    </row>
    <row r="5" spans="1:14" ht="30.75" thickBot="1" x14ac:dyDescent="0.3">
      <c r="A5" s="38" t="s">
        <v>81</v>
      </c>
      <c r="B5" s="13" t="s">
        <v>82</v>
      </c>
      <c r="C5" s="64" t="s">
        <v>59</v>
      </c>
      <c r="D5" s="65"/>
      <c r="E5" s="66" t="s">
        <v>83</v>
      </c>
      <c r="F5" s="386"/>
      <c r="G5" s="386"/>
      <c r="H5" s="59" t="s">
        <v>84</v>
      </c>
      <c r="I5" s="60">
        <f>E21</f>
        <v>0</v>
      </c>
      <c r="J5" s="707" t="e">
        <f>I5/I6</f>
        <v>#DIV/0!</v>
      </c>
      <c r="K5" s="569"/>
      <c r="L5" s="59" t="s">
        <v>86</v>
      </c>
      <c r="M5" s="60">
        <f>B21</f>
        <v>0</v>
      </c>
      <c r="N5" s="707" t="e">
        <f>M5/M6</f>
        <v>#DIV/0!</v>
      </c>
    </row>
    <row r="6" spans="1:14" ht="45.75" thickBot="1" x14ac:dyDescent="0.3">
      <c r="A6" s="34" t="s">
        <v>57</v>
      </c>
      <c r="B6" s="67">
        <f>'Meal Cost &amp; Revenue Sheet'!E117</f>
        <v>0</v>
      </c>
      <c r="C6" s="68">
        <f>'Meal Cost &amp; Revenue Sheet'!D117</f>
        <v>0</v>
      </c>
      <c r="D6" s="65"/>
      <c r="E6" s="69">
        <f>'Meal Cost &amp; Revenue Sheet'!F117</f>
        <v>0</v>
      </c>
      <c r="F6" s="386"/>
      <c r="G6" s="386"/>
      <c r="H6" s="61" t="s">
        <v>85</v>
      </c>
      <c r="I6" s="62">
        <f>SUM(E21+E43)</f>
        <v>0</v>
      </c>
      <c r="J6" s="707"/>
      <c r="K6" s="569"/>
      <c r="L6" s="50" t="s">
        <v>87</v>
      </c>
      <c r="M6" s="62">
        <f>SUM(B21+B43)</f>
        <v>0</v>
      </c>
      <c r="N6" s="707"/>
    </row>
    <row r="7" spans="1:14" x14ac:dyDescent="0.25">
      <c r="A7" s="34" t="s">
        <v>115</v>
      </c>
      <c r="B7" s="67">
        <f>IFERROR(('Alternate &amp; NonReimb. Meals'!A31),0)</f>
        <v>0</v>
      </c>
      <c r="C7" s="68">
        <f>'Alternate &amp; NonReimb. Meals'!A27</f>
        <v>0</v>
      </c>
      <c r="D7" s="70"/>
      <c r="E7" s="69">
        <f>IFERROR(('Alternate &amp; NonReimb. Meals'!B31),0)</f>
        <v>0</v>
      </c>
      <c r="F7" s="386"/>
      <c r="G7" s="386"/>
      <c r="H7" s="676"/>
      <c r="I7" s="677"/>
      <c r="J7" s="677"/>
      <c r="K7" s="677"/>
      <c r="L7" s="677"/>
      <c r="M7" s="677"/>
      <c r="N7" s="678"/>
    </row>
    <row r="8" spans="1:14" x14ac:dyDescent="0.25">
      <c r="A8" s="34" t="s">
        <v>131</v>
      </c>
      <c r="B8" s="67">
        <f>IFERROR(('Alternate &amp; NonReimb. Meals'!J80),0)</f>
        <v>0</v>
      </c>
      <c r="C8" s="266">
        <f>'Alternate &amp; NonReimb. Meals'!J82</f>
        <v>0</v>
      </c>
      <c r="D8" s="70"/>
      <c r="E8" s="69">
        <f>IFERROR(('Alternate &amp; NonReimb. Meals'!J81),0)</f>
        <v>0</v>
      </c>
      <c r="F8" s="386"/>
      <c r="G8" s="386"/>
      <c r="H8" s="679"/>
      <c r="I8" s="680"/>
      <c r="J8" s="680"/>
      <c r="K8" s="680"/>
      <c r="L8" s="680"/>
      <c r="M8" s="680"/>
      <c r="N8" s="681"/>
    </row>
    <row r="9" spans="1:14" ht="15" customHeight="1" x14ac:dyDescent="0.25">
      <c r="A9" s="34" t="s">
        <v>55</v>
      </c>
      <c r="B9" s="67">
        <f>IFERROR(('A La Carte Cost and Revenue'!M5),0)</f>
        <v>0</v>
      </c>
      <c r="C9" s="68">
        <f>'A La Carte Cost and Revenue'!K5</f>
        <v>0</v>
      </c>
      <c r="D9" s="70"/>
      <c r="E9" s="69">
        <f>'A La Carte Cost and Revenue'!O5</f>
        <v>0</v>
      </c>
      <c r="F9" s="386"/>
      <c r="G9" s="386"/>
      <c r="H9" s="682"/>
      <c r="I9" s="683"/>
      <c r="J9" s="683"/>
      <c r="K9" s="683"/>
      <c r="L9" s="683"/>
      <c r="M9" s="683"/>
      <c r="N9" s="684"/>
    </row>
    <row r="10" spans="1:14" ht="15.75" customHeight="1" x14ac:dyDescent="0.25">
      <c r="A10" s="34" t="s">
        <v>58</v>
      </c>
      <c r="B10" s="67">
        <f>'A La Carte Cost and Revenue'!E471</f>
        <v>0</v>
      </c>
      <c r="C10" s="68">
        <f>'A La Carte Cost and Revenue'!C471</f>
        <v>0</v>
      </c>
      <c r="D10" s="70"/>
      <c r="E10" s="69">
        <f>'A La Carte Cost and Revenue'!F471</f>
        <v>0</v>
      </c>
      <c r="F10" s="386"/>
      <c r="G10" s="386"/>
      <c r="H10" s="724" t="s">
        <v>72</v>
      </c>
      <c r="I10" s="725"/>
      <c r="J10" s="725"/>
      <c r="K10" s="725"/>
      <c r="L10" s="725"/>
      <c r="M10" s="725"/>
      <c r="N10" s="726"/>
    </row>
    <row r="11" spans="1:14" x14ac:dyDescent="0.25">
      <c r="A11" s="34" t="s">
        <v>112</v>
      </c>
      <c r="B11" s="67">
        <f>'A La Carte Cost and Revenue'!M75</f>
        <v>0</v>
      </c>
      <c r="C11" s="68">
        <f>'A La Carte Cost and Revenue'!K75</f>
        <v>0</v>
      </c>
      <c r="D11" s="70"/>
      <c r="E11" s="69">
        <f>'A La Carte Cost and Revenue'!N75</f>
        <v>0</v>
      </c>
      <c r="F11" s="386"/>
      <c r="G11" s="386"/>
      <c r="H11" s="616"/>
      <c r="I11" s="727"/>
      <c r="J11" s="727"/>
      <c r="K11" s="727"/>
      <c r="L11" s="727"/>
      <c r="M11" s="727"/>
      <c r="N11" s="617"/>
    </row>
    <row r="12" spans="1:14" x14ac:dyDescent="0.25">
      <c r="A12" s="34" t="s">
        <v>152</v>
      </c>
      <c r="B12" s="67">
        <f>IFERROR('ASP &amp; At-Risk Meal Cost &amp; Rev.'!E72,0)</f>
        <v>0</v>
      </c>
      <c r="C12" s="68">
        <f>'ASP &amp; At-Risk Meal Cost &amp; Rev.'!D72</f>
        <v>0</v>
      </c>
      <c r="D12" s="70"/>
      <c r="E12" s="69">
        <f>'ASP &amp; At-Risk Meal Cost &amp; Rev.'!F72</f>
        <v>0</v>
      </c>
      <c r="F12" s="386"/>
      <c r="G12" s="386"/>
      <c r="H12" s="249"/>
      <c r="I12" s="262"/>
      <c r="J12" s="262"/>
      <c r="K12" s="262"/>
      <c r="L12" s="262"/>
      <c r="M12" s="262"/>
      <c r="N12" s="250"/>
    </row>
    <row r="13" spans="1:14" ht="15" customHeight="1" x14ac:dyDescent="0.25">
      <c r="A13" s="34" t="s">
        <v>60</v>
      </c>
      <c r="B13" s="164"/>
      <c r="C13" s="176"/>
      <c r="D13" s="70"/>
      <c r="E13" s="177"/>
      <c r="F13" s="386"/>
      <c r="G13" s="386"/>
      <c r="H13" s="718" t="e">
        <f>IF(J5&gt;=N5,"Yes - Non-Program Food Priced Appropriately","No - Increase Nonprogram Food Prices")</f>
        <v>#DIV/0!</v>
      </c>
      <c r="I13" s="719"/>
      <c r="J13" s="719"/>
      <c r="K13" s="719"/>
      <c r="L13" s="719"/>
      <c r="M13" s="719"/>
      <c r="N13" s="720"/>
    </row>
    <row r="14" spans="1:14" ht="15.75" customHeight="1" thickBot="1" x14ac:dyDescent="0.3">
      <c r="A14" s="34" t="s">
        <v>88</v>
      </c>
      <c r="B14" s="164"/>
      <c r="C14" s="176"/>
      <c r="D14" s="70"/>
      <c r="E14" s="177"/>
      <c r="F14" s="386"/>
      <c r="G14" s="386"/>
      <c r="H14" s="721"/>
      <c r="I14" s="722"/>
      <c r="J14" s="722"/>
      <c r="K14" s="722"/>
      <c r="L14" s="722"/>
      <c r="M14" s="722"/>
      <c r="N14" s="723"/>
    </row>
    <row r="15" spans="1:14" ht="15.75" thickBot="1" x14ac:dyDescent="0.3">
      <c r="A15" s="36" t="s">
        <v>111</v>
      </c>
      <c r="B15" s="164"/>
      <c r="C15" s="176"/>
      <c r="D15" s="70"/>
      <c r="E15" s="177"/>
      <c r="F15" s="386"/>
      <c r="G15" s="386"/>
      <c r="H15" s="675"/>
      <c r="I15" s="675"/>
      <c r="J15" s="675"/>
      <c r="K15" s="675"/>
      <c r="L15" s="675"/>
      <c r="M15" s="675"/>
      <c r="N15" s="675"/>
    </row>
    <row r="16" spans="1:14" ht="15" customHeight="1" x14ac:dyDescent="0.25">
      <c r="A16" s="179"/>
      <c r="B16" s="164"/>
      <c r="C16" s="176"/>
      <c r="D16" s="70"/>
      <c r="E16" s="177"/>
      <c r="F16" s="386"/>
      <c r="G16" s="386"/>
      <c r="H16" s="699" t="s">
        <v>73</v>
      </c>
      <c r="I16" s="700"/>
      <c r="J16" s="700"/>
      <c r="K16" s="700"/>
      <c r="L16" s="700"/>
      <c r="M16" s="700"/>
      <c r="N16" s="701"/>
    </row>
    <row r="17" spans="1:17" ht="15" customHeight="1" x14ac:dyDescent="0.25">
      <c r="A17" s="179"/>
      <c r="B17" s="164"/>
      <c r="C17" s="176"/>
      <c r="D17" s="70"/>
      <c r="E17" s="177"/>
      <c r="F17" s="386"/>
      <c r="G17" s="386"/>
      <c r="H17" s="702"/>
      <c r="I17" s="703"/>
      <c r="J17" s="703"/>
      <c r="K17" s="703"/>
      <c r="L17" s="703"/>
      <c r="M17" s="703"/>
      <c r="N17" s="704"/>
    </row>
    <row r="18" spans="1:17" x14ac:dyDescent="0.25">
      <c r="A18" s="179"/>
      <c r="B18" s="164"/>
      <c r="C18" s="176"/>
      <c r="D18" s="70"/>
      <c r="E18" s="177"/>
      <c r="F18" s="386"/>
      <c r="G18" s="386"/>
      <c r="H18" s="702"/>
      <c r="I18" s="703"/>
      <c r="J18" s="703"/>
      <c r="K18" s="703"/>
      <c r="L18" s="703"/>
      <c r="M18" s="703"/>
      <c r="N18" s="704"/>
    </row>
    <row r="19" spans="1:17" x14ac:dyDescent="0.25">
      <c r="A19" s="179"/>
      <c r="B19" s="164"/>
      <c r="C19" s="176"/>
      <c r="D19" s="70"/>
      <c r="E19" s="177"/>
      <c r="F19" s="386"/>
      <c r="G19" s="386"/>
      <c r="H19" s="702"/>
      <c r="I19" s="703"/>
      <c r="J19" s="703"/>
      <c r="K19" s="703"/>
      <c r="L19" s="703"/>
      <c r="M19" s="703"/>
      <c r="N19" s="704"/>
    </row>
    <row r="20" spans="1:17" ht="15.75" thickBot="1" x14ac:dyDescent="0.3">
      <c r="A20" s="180"/>
      <c r="B20" s="171"/>
      <c r="C20" s="181"/>
      <c r="D20" s="70"/>
      <c r="E20" s="178"/>
      <c r="F20" s="386"/>
      <c r="G20" s="386"/>
      <c r="H20" s="702"/>
      <c r="I20" s="703"/>
      <c r="J20" s="703"/>
      <c r="K20" s="703"/>
      <c r="L20" s="703"/>
      <c r="M20" s="703"/>
      <c r="N20" s="704"/>
    </row>
    <row r="21" spans="1:17" ht="15.75" thickBot="1" x14ac:dyDescent="0.3">
      <c r="A21" s="35" t="s">
        <v>61</v>
      </c>
      <c r="B21" s="29">
        <f>SUM(B6:B20)</f>
        <v>0</v>
      </c>
      <c r="C21" s="51">
        <f>SUM(C6:C20)</f>
        <v>0</v>
      </c>
      <c r="D21" s="71"/>
      <c r="E21" s="30">
        <f>SUM(E6:E20)</f>
        <v>0</v>
      </c>
      <c r="F21" s="386"/>
      <c r="G21" s="386"/>
      <c r="H21" s="702"/>
      <c r="I21" s="703"/>
      <c r="J21" s="703"/>
      <c r="K21" s="703"/>
      <c r="L21" s="703"/>
      <c r="M21" s="703"/>
      <c r="N21" s="704"/>
    </row>
    <row r="22" spans="1:17" ht="15.75" thickBot="1" x14ac:dyDescent="0.3">
      <c r="A22" s="527"/>
      <c r="B22" s="527"/>
      <c r="C22" s="527"/>
      <c r="D22" s="527"/>
      <c r="E22" s="527"/>
      <c r="F22" s="386"/>
      <c r="G22" s="386"/>
      <c r="H22" s="690" t="s">
        <v>74</v>
      </c>
      <c r="I22" s="691"/>
      <c r="J22" s="691"/>
      <c r="K22" s="691"/>
      <c r="L22" s="691"/>
      <c r="M22" s="691"/>
      <c r="N22" s="692"/>
    </row>
    <row r="23" spans="1:17" x14ac:dyDescent="0.25">
      <c r="A23" s="386"/>
      <c r="B23" s="386"/>
      <c r="C23" s="386"/>
      <c r="D23" s="386"/>
      <c r="E23" s="386"/>
      <c r="F23" s="386"/>
      <c r="G23" s="386"/>
      <c r="H23" s="693"/>
      <c r="I23" s="694"/>
      <c r="J23" s="694"/>
      <c r="K23" s="694"/>
      <c r="L23" s="694"/>
      <c r="M23" s="694"/>
      <c r="N23" s="695"/>
    </row>
    <row r="24" spans="1:17" ht="15.75" thickBot="1" x14ac:dyDescent="0.3">
      <c r="A24" s="705"/>
      <c r="B24" s="705"/>
      <c r="C24" s="705"/>
      <c r="D24" s="705"/>
      <c r="E24" s="705"/>
      <c r="F24" s="386"/>
      <c r="G24" s="386"/>
      <c r="H24" s="693"/>
      <c r="I24" s="694"/>
      <c r="J24" s="694"/>
      <c r="K24" s="694"/>
      <c r="L24" s="694"/>
      <c r="M24" s="694"/>
      <c r="N24" s="695"/>
    </row>
    <row r="25" spans="1:17" ht="21" x14ac:dyDescent="0.35">
      <c r="A25" s="713" t="s">
        <v>62</v>
      </c>
      <c r="B25" s="714"/>
      <c r="C25" s="714"/>
      <c r="D25" s="714"/>
      <c r="E25" s="715"/>
      <c r="F25" s="386"/>
      <c r="G25" s="386"/>
      <c r="H25" s="693"/>
      <c r="I25" s="694"/>
      <c r="J25" s="694"/>
      <c r="K25" s="694"/>
      <c r="L25" s="694"/>
      <c r="M25" s="694"/>
      <c r="N25" s="695"/>
    </row>
    <row r="26" spans="1:17" ht="60" x14ac:dyDescent="0.25">
      <c r="A26" s="38" t="s">
        <v>63</v>
      </c>
      <c r="B26" s="13" t="s">
        <v>66</v>
      </c>
      <c r="C26" s="64" t="s">
        <v>64</v>
      </c>
      <c r="D26" s="65"/>
      <c r="E26" s="66" t="s">
        <v>65</v>
      </c>
      <c r="F26" s="386"/>
      <c r="G26" s="386"/>
      <c r="H26" s="693"/>
      <c r="I26" s="694"/>
      <c r="J26" s="694"/>
      <c r="K26" s="694"/>
      <c r="L26" s="694"/>
      <c r="M26" s="694"/>
      <c r="N26" s="695"/>
      <c r="O26" s="2"/>
      <c r="P26" s="2"/>
      <c r="Q26" s="2"/>
    </row>
    <row r="27" spans="1:17" s="18" customFormat="1" x14ac:dyDescent="0.25">
      <c r="A27" s="34">
        <f>'Meal Cost &amp; Revenue Sheet'!D3</f>
        <v>0</v>
      </c>
      <c r="B27" s="67">
        <f>'Meal Cost &amp; Revenue Sheet'!N16</f>
        <v>0</v>
      </c>
      <c r="C27" s="68">
        <f>'Meal Cost &amp; Revenue Sheet'!M16</f>
        <v>0</v>
      </c>
      <c r="D27" s="65"/>
      <c r="E27" s="69">
        <f>'Meal Cost &amp; Revenue Sheet'!P12</f>
        <v>0</v>
      </c>
      <c r="F27" s="386"/>
      <c r="G27" s="386"/>
      <c r="H27" s="693"/>
      <c r="I27" s="694"/>
      <c r="J27" s="694"/>
      <c r="K27" s="694"/>
      <c r="L27" s="694"/>
      <c r="M27" s="694"/>
      <c r="N27" s="695"/>
      <c r="O27" s="37"/>
      <c r="P27" s="37"/>
      <c r="Q27" s="37"/>
    </row>
    <row r="28" spans="1:17" x14ac:dyDescent="0.25">
      <c r="A28" s="34">
        <f>'Meal Cost &amp; Revenue Sheet'!D22</f>
        <v>0</v>
      </c>
      <c r="B28" s="67">
        <f>'Meal Cost &amp; Revenue Sheet'!N35</f>
        <v>0</v>
      </c>
      <c r="C28" s="68">
        <f>'Meal Cost &amp; Revenue Sheet'!M35</f>
        <v>0</v>
      </c>
      <c r="D28" s="70"/>
      <c r="E28" s="69">
        <f>'Meal Cost &amp; Revenue Sheet'!P31</f>
        <v>0</v>
      </c>
      <c r="F28" s="386"/>
      <c r="G28" s="386"/>
      <c r="H28" s="693"/>
      <c r="I28" s="694"/>
      <c r="J28" s="694"/>
      <c r="K28" s="694"/>
      <c r="L28" s="694"/>
      <c r="M28" s="694"/>
      <c r="N28" s="695"/>
      <c r="O28" s="2"/>
      <c r="P28" s="2"/>
      <c r="Q28" s="2"/>
    </row>
    <row r="29" spans="1:17" x14ac:dyDescent="0.25">
      <c r="A29" s="34">
        <f>'Meal Cost &amp; Revenue Sheet'!D41</f>
        <v>0</v>
      </c>
      <c r="B29" s="67">
        <f>'Meal Cost &amp; Revenue Sheet'!N54</f>
        <v>0</v>
      </c>
      <c r="C29" s="68">
        <f>'Meal Cost &amp; Revenue Sheet'!M54</f>
        <v>0</v>
      </c>
      <c r="D29" s="70"/>
      <c r="E29" s="69">
        <f>'Meal Cost &amp; Revenue Sheet'!P50</f>
        <v>0</v>
      </c>
      <c r="F29" s="386"/>
      <c r="G29" s="386"/>
      <c r="H29" s="693"/>
      <c r="I29" s="694"/>
      <c r="J29" s="694"/>
      <c r="K29" s="694"/>
      <c r="L29" s="694"/>
      <c r="M29" s="694"/>
      <c r="N29" s="695"/>
      <c r="O29" s="2"/>
      <c r="P29" s="2"/>
      <c r="Q29" s="2"/>
    </row>
    <row r="30" spans="1:17" x14ac:dyDescent="0.25">
      <c r="A30" s="36">
        <f>'Meal Cost &amp; Revenue Sheet'!D60</f>
        <v>0</v>
      </c>
      <c r="B30" s="67">
        <f>'Meal Cost &amp; Revenue Sheet'!N73</f>
        <v>0</v>
      </c>
      <c r="C30" s="72">
        <f>'Meal Cost &amp; Revenue Sheet'!M73</f>
        <v>0</v>
      </c>
      <c r="D30" s="70"/>
      <c r="E30" s="69">
        <f>'Meal Cost &amp; Revenue Sheet'!P69</f>
        <v>0</v>
      </c>
      <c r="F30" s="386"/>
      <c r="G30" s="386"/>
      <c r="H30" s="693"/>
      <c r="I30" s="694"/>
      <c r="J30" s="694"/>
      <c r="K30" s="694"/>
      <c r="L30" s="694"/>
      <c r="M30" s="694"/>
      <c r="N30" s="695"/>
      <c r="O30" s="2"/>
      <c r="P30" s="2"/>
      <c r="Q30" s="2"/>
    </row>
    <row r="31" spans="1:17" x14ac:dyDescent="0.25">
      <c r="A31" s="36">
        <f>'Meal Cost &amp; Revenue Sheet'!D79</f>
        <v>0</v>
      </c>
      <c r="B31" s="67">
        <f>'Meal Cost &amp; Revenue Sheet'!N92</f>
        <v>0</v>
      </c>
      <c r="C31" s="72">
        <f>'Meal Cost &amp; Revenue Sheet'!M92</f>
        <v>0</v>
      </c>
      <c r="D31" s="70"/>
      <c r="E31" s="69">
        <f>'Meal Cost &amp; Revenue Sheet'!P88</f>
        <v>0</v>
      </c>
      <c r="F31" s="386"/>
      <c r="G31" s="386"/>
      <c r="H31" s="693"/>
      <c r="I31" s="694"/>
      <c r="J31" s="694"/>
      <c r="K31" s="694"/>
      <c r="L31" s="694"/>
      <c r="M31" s="694"/>
      <c r="N31" s="695"/>
      <c r="O31" s="2"/>
      <c r="P31" s="2"/>
      <c r="Q31" s="2"/>
    </row>
    <row r="32" spans="1:17" x14ac:dyDescent="0.25">
      <c r="A32" s="36">
        <f>'Meal Cost &amp; Revenue Sheet'!D98</f>
        <v>0</v>
      </c>
      <c r="B32" s="67">
        <f>'Meal Cost &amp; Revenue Sheet'!N111</f>
        <v>0</v>
      </c>
      <c r="C32" s="72">
        <f>'Meal Cost &amp; Revenue Sheet'!M111</f>
        <v>0</v>
      </c>
      <c r="D32" s="70"/>
      <c r="E32" s="69">
        <f>'Meal Cost &amp; Revenue Sheet'!P107</f>
        <v>0</v>
      </c>
      <c r="F32" s="386"/>
      <c r="G32" s="386"/>
      <c r="H32" s="693"/>
      <c r="I32" s="694"/>
      <c r="J32" s="694"/>
      <c r="K32" s="694"/>
      <c r="L32" s="694"/>
      <c r="M32" s="694"/>
      <c r="N32" s="695"/>
      <c r="O32" s="2"/>
      <c r="P32" s="2"/>
      <c r="Q32" s="2"/>
    </row>
    <row r="33" spans="1:17" x14ac:dyDescent="0.25">
      <c r="A33" s="36">
        <f>'ASP &amp; At-Risk Meal Cost &amp; Rev.'!D3</f>
        <v>0</v>
      </c>
      <c r="B33" s="67">
        <f>'ASP &amp; At-Risk Meal Cost &amp; Rev.'!L20</f>
        <v>0</v>
      </c>
      <c r="C33" s="293">
        <f>'ASP &amp; At-Risk Meal Cost &amp; Rev.'!K20</f>
        <v>0</v>
      </c>
      <c r="D33" s="70"/>
      <c r="E33" s="69">
        <f>'ASP &amp; At-Risk Meal Cost &amp; Rev.'!N13</f>
        <v>0</v>
      </c>
      <c r="F33" s="386"/>
      <c r="G33" s="386"/>
      <c r="H33" s="693"/>
      <c r="I33" s="694"/>
      <c r="J33" s="694"/>
      <c r="K33" s="694"/>
      <c r="L33" s="694"/>
      <c r="M33" s="694"/>
      <c r="N33" s="695"/>
      <c r="O33" s="2"/>
      <c r="P33" s="2"/>
      <c r="Q33" s="2"/>
    </row>
    <row r="34" spans="1:17" x14ac:dyDescent="0.25">
      <c r="A34" s="36">
        <f>'ASP &amp; At-Risk Meal Cost &amp; Rev.'!D25</f>
        <v>0</v>
      </c>
      <c r="B34" s="67">
        <f>'ASP &amp; At-Risk Meal Cost &amp; Rev.'!L42</f>
        <v>0</v>
      </c>
      <c r="C34" s="293">
        <f>'ASP &amp; At-Risk Meal Cost &amp; Rev.'!K42</f>
        <v>0</v>
      </c>
      <c r="D34" s="70"/>
      <c r="E34" s="69">
        <f>'ASP &amp; At-Risk Meal Cost &amp; Rev.'!N35</f>
        <v>0</v>
      </c>
      <c r="F34" s="386"/>
      <c r="G34" s="386"/>
      <c r="H34" s="693"/>
      <c r="I34" s="694"/>
      <c r="J34" s="694"/>
      <c r="K34" s="694"/>
      <c r="L34" s="694"/>
      <c r="M34" s="694"/>
      <c r="N34" s="695"/>
      <c r="O34" s="2"/>
      <c r="P34" s="2"/>
      <c r="Q34" s="2"/>
    </row>
    <row r="35" spans="1:17" x14ac:dyDescent="0.25">
      <c r="A35" s="36">
        <f>'ASP &amp; At-Risk Meal Cost &amp; Rev.'!D47</f>
        <v>0</v>
      </c>
      <c r="B35" s="67">
        <f>'ASP &amp; At-Risk Meal Cost &amp; Rev.'!L64</f>
        <v>0</v>
      </c>
      <c r="C35" s="293">
        <f>'ASP &amp; At-Risk Meal Cost &amp; Rev.'!K64</f>
        <v>0</v>
      </c>
      <c r="D35" s="70"/>
      <c r="E35" s="69">
        <f>'ASP &amp; At-Risk Meal Cost &amp; Rev.'!N57</f>
        <v>0</v>
      </c>
      <c r="F35" s="386"/>
      <c r="G35" s="386"/>
      <c r="H35" s="693"/>
      <c r="I35" s="694"/>
      <c r="J35" s="694"/>
      <c r="K35" s="694"/>
      <c r="L35" s="694"/>
      <c r="M35" s="694"/>
      <c r="N35" s="695"/>
      <c r="O35" s="2"/>
      <c r="P35" s="2"/>
      <c r="Q35" s="2"/>
    </row>
    <row r="36" spans="1:17" x14ac:dyDescent="0.25">
      <c r="A36" s="179"/>
      <c r="B36" s="164"/>
      <c r="C36" s="176"/>
      <c r="D36" s="70"/>
      <c r="E36" s="177"/>
      <c r="F36" s="386"/>
      <c r="G36" s="386"/>
      <c r="H36" s="693"/>
      <c r="I36" s="694"/>
      <c r="J36" s="694"/>
      <c r="K36" s="694"/>
      <c r="L36" s="694"/>
      <c r="M36" s="694"/>
      <c r="N36" s="695"/>
      <c r="O36" s="2"/>
      <c r="P36" s="2"/>
      <c r="Q36" s="2"/>
    </row>
    <row r="37" spans="1:17" x14ac:dyDescent="0.25">
      <c r="A37" s="179"/>
      <c r="B37" s="164"/>
      <c r="C37" s="176"/>
      <c r="D37" s="70"/>
      <c r="E37" s="177"/>
      <c r="F37" s="386"/>
      <c r="G37" s="386"/>
      <c r="H37" s="693"/>
      <c r="I37" s="694"/>
      <c r="J37" s="694"/>
      <c r="K37" s="694"/>
      <c r="L37" s="694"/>
      <c r="M37" s="694"/>
      <c r="N37" s="695"/>
      <c r="O37" s="2"/>
      <c r="P37" s="2"/>
      <c r="Q37" s="2"/>
    </row>
    <row r="38" spans="1:17" x14ac:dyDescent="0.25">
      <c r="A38" s="179"/>
      <c r="B38" s="164"/>
      <c r="C38" s="176"/>
      <c r="D38" s="70"/>
      <c r="E38" s="177"/>
      <c r="F38" s="386"/>
      <c r="G38" s="386"/>
      <c r="H38" s="693"/>
      <c r="I38" s="694"/>
      <c r="J38" s="694"/>
      <c r="K38" s="694"/>
      <c r="L38" s="694"/>
      <c r="M38" s="694"/>
      <c r="N38" s="695"/>
      <c r="O38" s="2"/>
      <c r="P38" s="2"/>
      <c r="Q38" s="2"/>
    </row>
    <row r="39" spans="1:17" x14ac:dyDescent="0.25">
      <c r="A39" s="179"/>
      <c r="B39" s="164"/>
      <c r="C39" s="176"/>
      <c r="D39" s="70"/>
      <c r="E39" s="177"/>
      <c r="F39" s="386"/>
      <c r="G39" s="386"/>
      <c r="H39" s="693"/>
      <c r="I39" s="694"/>
      <c r="J39" s="694"/>
      <c r="K39" s="694"/>
      <c r="L39" s="694"/>
      <c r="M39" s="694"/>
      <c r="N39" s="695"/>
      <c r="O39" s="2"/>
      <c r="P39" s="2"/>
      <c r="Q39" s="2"/>
    </row>
    <row r="40" spans="1:17" x14ac:dyDescent="0.25">
      <c r="A40" s="179"/>
      <c r="B40" s="164"/>
      <c r="C40" s="176"/>
      <c r="D40" s="70"/>
      <c r="E40" s="177"/>
      <c r="F40" s="386"/>
      <c r="G40" s="386"/>
      <c r="H40" s="693"/>
      <c r="I40" s="694"/>
      <c r="J40" s="694"/>
      <c r="K40" s="694"/>
      <c r="L40" s="694"/>
      <c r="M40" s="694"/>
      <c r="N40" s="695"/>
      <c r="O40" s="2"/>
      <c r="P40" s="2"/>
      <c r="Q40" s="2"/>
    </row>
    <row r="41" spans="1:17" x14ac:dyDescent="0.25">
      <c r="A41" s="179"/>
      <c r="B41" s="164"/>
      <c r="C41" s="176"/>
      <c r="D41" s="70"/>
      <c r="E41" s="177"/>
      <c r="F41" s="386"/>
      <c r="G41" s="386"/>
      <c r="H41" s="693"/>
      <c r="I41" s="694"/>
      <c r="J41" s="694"/>
      <c r="K41" s="694"/>
      <c r="L41" s="694"/>
      <c r="M41" s="694"/>
      <c r="N41" s="695"/>
      <c r="O41" s="2"/>
      <c r="P41" s="2"/>
      <c r="Q41" s="2"/>
    </row>
    <row r="42" spans="1:17" ht="15.75" thickBot="1" x14ac:dyDescent="0.3">
      <c r="A42" s="180"/>
      <c r="B42" s="171"/>
      <c r="C42" s="181"/>
      <c r="D42" s="70"/>
      <c r="E42" s="178"/>
      <c r="F42" s="386"/>
      <c r="G42" s="386"/>
      <c r="H42" s="693"/>
      <c r="I42" s="694"/>
      <c r="J42" s="694"/>
      <c r="K42" s="694"/>
      <c r="L42" s="694"/>
      <c r="M42" s="694"/>
      <c r="N42" s="695"/>
      <c r="O42" s="2"/>
      <c r="P42" s="2"/>
      <c r="Q42" s="2"/>
    </row>
    <row r="43" spans="1:17" ht="15.75" thickBot="1" x14ac:dyDescent="0.3">
      <c r="A43" s="35" t="s">
        <v>61</v>
      </c>
      <c r="B43" s="29">
        <f>IFERROR(SUM(B27:B42),0)</f>
        <v>0</v>
      </c>
      <c r="C43" s="51">
        <f>SUM(C27:C42)</f>
        <v>0</v>
      </c>
      <c r="D43" s="71"/>
      <c r="E43" s="30">
        <f>SUM(E27:E42)</f>
        <v>0</v>
      </c>
      <c r="F43" s="386"/>
      <c r="G43" s="386"/>
      <c r="H43" s="696"/>
      <c r="I43" s="697"/>
      <c r="J43" s="697"/>
      <c r="K43" s="697"/>
      <c r="L43" s="697"/>
      <c r="M43" s="697"/>
      <c r="N43" s="698"/>
      <c r="O43" s="2"/>
      <c r="P43" s="2"/>
      <c r="Q43" s="2"/>
    </row>
    <row r="44" spans="1:17" x14ac:dyDescent="0.25">
      <c r="H44" s="25"/>
      <c r="I44" s="63"/>
      <c r="J44" s="63"/>
      <c r="K44" s="25"/>
      <c r="L44" s="25"/>
      <c r="M44" s="25"/>
      <c r="N44" s="25"/>
      <c r="O44" s="2"/>
      <c r="P44" s="2"/>
      <c r="Q44" s="2"/>
    </row>
    <row r="45" spans="1:17" x14ac:dyDescent="0.25">
      <c r="H45" s="25"/>
      <c r="I45" s="63"/>
      <c r="J45" s="63"/>
      <c r="K45" s="25"/>
      <c r="L45" s="25"/>
      <c r="M45" s="25"/>
      <c r="N45" s="25"/>
      <c r="O45" s="2"/>
      <c r="P45" s="2"/>
      <c r="Q45" s="2"/>
    </row>
    <row r="46" spans="1:17" x14ac:dyDescent="0.25">
      <c r="H46" s="25"/>
      <c r="I46" s="63"/>
      <c r="J46" s="63"/>
      <c r="K46" s="25"/>
      <c r="L46" s="25"/>
      <c r="M46" s="25"/>
      <c r="N46" s="25"/>
      <c r="O46" s="2"/>
      <c r="P46" s="2"/>
      <c r="Q46" s="2"/>
    </row>
    <row r="47" spans="1:17" x14ac:dyDescent="0.25">
      <c r="H47" s="25"/>
      <c r="I47" s="25"/>
      <c r="J47" s="25"/>
      <c r="K47" s="25"/>
      <c r="L47" s="25"/>
      <c r="M47" s="25"/>
      <c r="N47" s="25"/>
      <c r="O47" s="2"/>
      <c r="P47" s="2"/>
      <c r="Q47" s="2"/>
    </row>
    <row r="48" spans="1:17" x14ac:dyDescent="0.25">
      <c r="H48" s="25"/>
      <c r="I48" s="25"/>
      <c r="J48" s="25"/>
      <c r="K48" s="25"/>
      <c r="L48" s="25"/>
      <c r="M48" s="25"/>
      <c r="N48" s="25"/>
      <c r="O48" s="2"/>
      <c r="P48" s="2"/>
      <c r="Q48" s="2"/>
    </row>
    <row r="49" spans="8:17" x14ac:dyDescent="0.25">
      <c r="H49" s="25"/>
      <c r="I49" s="25"/>
      <c r="J49" s="25"/>
      <c r="K49" s="25"/>
      <c r="L49" s="25"/>
      <c r="M49" s="25"/>
      <c r="N49" s="25"/>
      <c r="O49" s="2"/>
      <c r="P49" s="2"/>
      <c r="Q49" s="2"/>
    </row>
    <row r="50" spans="8:17" x14ac:dyDescent="0.25">
      <c r="H50" s="25"/>
      <c r="I50" s="25"/>
      <c r="J50" s="25"/>
      <c r="K50" s="25"/>
      <c r="L50" s="25"/>
      <c r="M50" s="25"/>
      <c r="N50" s="25"/>
      <c r="O50" s="2"/>
      <c r="P50" s="2"/>
      <c r="Q50" s="2"/>
    </row>
    <row r="51" spans="8:17" x14ac:dyDescent="0.25">
      <c r="H51" s="25"/>
      <c r="I51" s="25"/>
      <c r="J51" s="25"/>
      <c r="K51" s="25"/>
      <c r="L51" s="25"/>
      <c r="M51" s="25"/>
      <c r="N51" s="25"/>
      <c r="O51" s="2"/>
      <c r="P51" s="2"/>
      <c r="Q51" s="2"/>
    </row>
    <row r="52" spans="8:17" x14ac:dyDescent="0.25">
      <c r="H52" s="25"/>
      <c r="I52" s="25"/>
      <c r="J52" s="25"/>
      <c r="K52" s="25"/>
      <c r="L52" s="25"/>
      <c r="M52" s="25"/>
      <c r="N52" s="25"/>
      <c r="O52" s="2"/>
      <c r="P52" s="2"/>
      <c r="Q52" s="2"/>
    </row>
    <row r="53" spans="8:17" x14ac:dyDescent="0.25">
      <c r="H53" s="25"/>
      <c r="I53" s="25"/>
      <c r="J53" s="25"/>
      <c r="K53" s="25"/>
      <c r="L53" s="25"/>
      <c r="M53" s="25"/>
      <c r="N53" s="25"/>
      <c r="O53" s="2"/>
      <c r="P53" s="2"/>
      <c r="Q53" s="2"/>
    </row>
    <row r="54" spans="8:17" x14ac:dyDescent="0.25">
      <c r="H54" s="25"/>
      <c r="I54" s="25"/>
      <c r="J54" s="25"/>
      <c r="K54" s="25"/>
      <c r="L54" s="25"/>
      <c r="M54" s="25"/>
      <c r="N54" s="25"/>
      <c r="O54" s="2"/>
      <c r="P54" s="2"/>
      <c r="Q54" s="2"/>
    </row>
  </sheetData>
  <sheetProtection algorithmName="SHA-512" hashValue="jRT2gWULG75yWt0RW5yyUzw8gvfso+UnlnGY4KK6qHLIM6cHOUwYqi/w0+RKzjMCLeO5N5cNRzZt3rH5KLUOzw==" saltValue="KofdDDetJvqUhawOQsnOow==" spinCount="100000" sheet="1" objects="1" scenarios="1"/>
  <mergeCells count="22">
    <mergeCell ref="H22:N22"/>
    <mergeCell ref="H23:N43"/>
    <mergeCell ref="H16:N21"/>
    <mergeCell ref="A22:E24"/>
    <mergeCell ref="F1:G43"/>
    <mergeCell ref="A3:E3"/>
    <mergeCell ref="H1:N2"/>
    <mergeCell ref="N5:N6"/>
    <mergeCell ref="K4:K6"/>
    <mergeCell ref="H3:N3"/>
    <mergeCell ref="L4:M4"/>
    <mergeCell ref="A25:E25"/>
    <mergeCell ref="J5:J6"/>
    <mergeCell ref="H4:I4"/>
    <mergeCell ref="H13:N14"/>
    <mergeCell ref="H10:N11"/>
    <mergeCell ref="H15:N15"/>
    <mergeCell ref="H7:N9"/>
    <mergeCell ref="B1:E1"/>
    <mergeCell ref="A2:C2"/>
    <mergeCell ref="D2:E2"/>
    <mergeCell ref="A4:E4"/>
  </mergeCells>
  <conditionalFormatting sqref="I48:J48">
    <cfRule type="cellIs" dxfId="58" priority="7" operator="equal">
      <formula>"GOOD"</formula>
    </cfRule>
    <cfRule type="containsText" dxfId="57" priority="8" operator="containsText" text="INCREASE">
      <formula>NOT(ISERROR(SEARCH("INCREASE",I48)))</formula>
    </cfRule>
  </conditionalFormatting>
  <conditionalFormatting sqref="H13">
    <cfRule type="containsText" dxfId="56" priority="5" operator="containsText" text="Appropriately">
      <formula>NOT(ISERROR(SEARCH("Appropriately",H13)))</formula>
    </cfRule>
    <cfRule type="containsText" dxfId="55" priority="6" operator="containsText" text="Increase">
      <formula>NOT(ISERROR(SEARCH("Increase",H13)))</formula>
    </cfRule>
  </conditionalFormatting>
  <conditionalFormatting sqref="B6:E20">
    <cfRule type="cellIs" dxfId="54" priority="4" operator="equal">
      <formula>0</formula>
    </cfRule>
  </conditionalFormatting>
  <conditionalFormatting sqref="A27:E42">
    <cfRule type="cellIs" dxfId="53" priority="3" operator="equal">
      <formula>0</formula>
    </cfRule>
  </conditionalFormatting>
  <conditionalFormatting sqref="I5:J6 M5:N6">
    <cfRule type="cellIs" dxfId="52" priority="2"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99"/>
  <sheetViews>
    <sheetView workbookViewId="0">
      <selection activeCell="J28" sqref="J28:O99"/>
    </sheetView>
  </sheetViews>
  <sheetFormatPr defaultRowHeight="15" x14ac:dyDescent="0.25"/>
  <cols>
    <col min="1" max="1" width="27.42578125" customWidth="1"/>
    <col min="2" max="2" width="16.7109375" customWidth="1"/>
    <col min="3" max="3" width="14.140625" customWidth="1"/>
    <col min="4" max="4" width="12.85546875" style="116" customWidth="1"/>
    <col min="5" max="5" width="28.42578125" customWidth="1"/>
    <col min="6" max="6" width="9.140625" style="116"/>
    <col min="10" max="10" width="27.42578125" customWidth="1"/>
    <col min="11" max="11" width="16.7109375" customWidth="1"/>
    <col min="12" max="12" width="14.140625" customWidth="1"/>
    <col min="13" max="13" width="12.85546875" customWidth="1"/>
    <col min="14" max="14" width="28.42578125" customWidth="1"/>
  </cols>
  <sheetData>
    <row r="1" spans="1:15" ht="32.25" customHeight="1" thickBot="1" x14ac:dyDescent="0.55000000000000004">
      <c r="A1" s="426" t="s">
        <v>99</v>
      </c>
      <c r="B1" s="427"/>
      <c r="C1" s="427"/>
      <c r="D1" s="427"/>
      <c r="E1" s="427"/>
      <c r="F1" s="427"/>
      <c r="G1" s="732"/>
      <c r="H1" s="527"/>
      <c r="I1" s="733"/>
      <c r="J1" s="743" t="s">
        <v>102</v>
      </c>
      <c r="K1" s="744"/>
      <c r="L1" s="744"/>
      <c r="M1" s="744"/>
      <c r="N1" s="744"/>
      <c r="O1" s="745"/>
    </row>
    <row r="2" spans="1:15" ht="15.75" customHeight="1" thickBot="1" x14ac:dyDescent="0.3">
      <c r="A2" s="135" t="s">
        <v>106</v>
      </c>
      <c r="B2" s="751"/>
      <c r="C2" s="751"/>
      <c r="D2" s="136" t="s">
        <v>95</v>
      </c>
      <c r="E2" s="182"/>
      <c r="F2" s="124"/>
      <c r="G2" s="385"/>
      <c r="H2" s="535"/>
      <c r="I2" s="734"/>
      <c r="J2" s="135" t="s">
        <v>106</v>
      </c>
      <c r="K2" s="417"/>
      <c r="L2" s="417"/>
      <c r="M2" s="136" t="s">
        <v>95</v>
      </c>
      <c r="N2" s="182"/>
      <c r="O2" s="137"/>
    </row>
    <row r="3" spans="1:15" ht="15.75" customHeight="1" thickBot="1" x14ac:dyDescent="0.3">
      <c r="A3" s="730"/>
      <c r="B3" s="731"/>
      <c r="C3" s="731"/>
      <c r="D3" s="731"/>
      <c r="E3" s="731"/>
      <c r="F3" s="731"/>
      <c r="G3" s="385"/>
      <c r="H3" s="535"/>
      <c r="I3" s="734"/>
      <c r="J3" s="746"/>
      <c r="K3" s="747"/>
      <c r="L3" s="747"/>
      <c r="M3" s="747"/>
      <c r="N3" s="747"/>
      <c r="O3" s="748"/>
    </row>
    <row r="4" spans="1:15" s="115" customFormat="1" ht="54" x14ac:dyDescent="0.25">
      <c r="A4" s="118" t="s">
        <v>93</v>
      </c>
      <c r="B4" s="117" t="s">
        <v>94</v>
      </c>
      <c r="C4" s="117" t="s">
        <v>92</v>
      </c>
      <c r="D4" s="110" t="s">
        <v>100</v>
      </c>
      <c r="E4" s="117" t="s">
        <v>101</v>
      </c>
      <c r="F4" s="125" t="s">
        <v>97</v>
      </c>
      <c r="G4" s="385"/>
      <c r="H4" s="535"/>
      <c r="I4" s="734"/>
      <c r="J4" s="120" t="s">
        <v>93</v>
      </c>
      <c r="K4" s="121" t="s">
        <v>94</v>
      </c>
      <c r="L4" s="121" t="s">
        <v>92</v>
      </c>
      <c r="M4" s="122" t="s">
        <v>100</v>
      </c>
      <c r="N4" s="121" t="s">
        <v>101</v>
      </c>
      <c r="O4" s="123" t="s">
        <v>97</v>
      </c>
    </row>
    <row r="5" spans="1:15" x14ac:dyDescent="0.25">
      <c r="A5" s="168"/>
      <c r="B5" s="158"/>
      <c r="C5" s="158"/>
      <c r="D5" s="164"/>
      <c r="E5" s="158"/>
      <c r="F5" s="126">
        <f>IF(E5=0,0,D5/B5*E5)</f>
        <v>0</v>
      </c>
      <c r="G5" s="385"/>
      <c r="H5" s="535"/>
      <c r="I5" s="734"/>
      <c r="J5" s="168"/>
      <c r="K5" s="158"/>
      <c r="L5" s="158"/>
      <c r="M5" s="164"/>
      <c r="N5" s="158"/>
      <c r="O5" s="26">
        <f>IF(N5=0,0,M5/K5*N5)</f>
        <v>0</v>
      </c>
    </row>
    <row r="6" spans="1:15" x14ac:dyDescent="0.25">
      <c r="A6" s="168"/>
      <c r="B6" s="158"/>
      <c r="C6" s="158"/>
      <c r="D6" s="164"/>
      <c r="E6" s="158"/>
      <c r="F6" s="126">
        <f t="shared" ref="F6:F14" si="0">IF(E6=0,0,D6/B6*E6)</f>
        <v>0</v>
      </c>
      <c r="G6" s="385"/>
      <c r="H6" s="535"/>
      <c r="I6" s="734"/>
      <c r="J6" s="168"/>
      <c r="K6" s="158"/>
      <c r="L6" s="158"/>
      <c r="M6" s="164"/>
      <c r="N6" s="158"/>
      <c r="O6" s="26">
        <f t="shared" ref="O6:O24" si="1">IF(N6=0,0,M6/K6*N6)</f>
        <v>0</v>
      </c>
    </row>
    <row r="7" spans="1:15" x14ac:dyDescent="0.25">
      <c r="A7" s="168"/>
      <c r="B7" s="158"/>
      <c r="C7" s="158"/>
      <c r="D7" s="164"/>
      <c r="E7" s="158"/>
      <c r="F7" s="126">
        <f t="shared" si="0"/>
        <v>0</v>
      </c>
      <c r="G7" s="385"/>
      <c r="H7" s="535"/>
      <c r="I7" s="734"/>
      <c r="J7" s="168"/>
      <c r="K7" s="158"/>
      <c r="L7" s="158"/>
      <c r="M7" s="164"/>
      <c r="N7" s="158"/>
      <c r="O7" s="26">
        <f t="shared" si="1"/>
        <v>0</v>
      </c>
    </row>
    <row r="8" spans="1:15" x14ac:dyDescent="0.25">
      <c r="A8" s="168"/>
      <c r="B8" s="158"/>
      <c r="C8" s="158"/>
      <c r="D8" s="164"/>
      <c r="E8" s="158"/>
      <c r="F8" s="126">
        <f t="shared" si="0"/>
        <v>0</v>
      </c>
      <c r="G8" s="385"/>
      <c r="H8" s="535"/>
      <c r="I8" s="734"/>
      <c r="J8" s="168"/>
      <c r="K8" s="158"/>
      <c r="L8" s="158"/>
      <c r="M8" s="164"/>
      <c r="N8" s="158"/>
      <c r="O8" s="26">
        <f t="shared" si="1"/>
        <v>0</v>
      </c>
    </row>
    <row r="9" spans="1:15" x14ac:dyDescent="0.25">
      <c r="A9" s="168"/>
      <c r="B9" s="158"/>
      <c r="C9" s="158"/>
      <c r="D9" s="164"/>
      <c r="E9" s="158"/>
      <c r="F9" s="126">
        <f t="shared" si="0"/>
        <v>0</v>
      </c>
      <c r="G9" s="385"/>
      <c r="H9" s="535"/>
      <c r="I9" s="734"/>
      <c r="J9" s="168"/>
      <c r="K9" s="158"/>
      <c r="L9" s="158"/>
      <c r="M9" s="164"/>
      <c r="N9" s="158"/>
      <c r="O9" s="26">
        <f t="shared" si="1"/>
        <v>0</v>
      </c>
    </row>
    <row r="10" spans="1:15" x14ac:dyDescent="0.25">
      <c r="A10" s="168"/>
      <c r="B10" s="158"/>
      <c r="C10" s="158"/>
      <c r="D10" s="164"/>
      <c r="E10" s="158"/>
      <c r="F10" s="126">
        <f t="shared" si="0"/>
        <v>0</v>
      </c>
      <c r="G10" s="385"/>
      <c r="H10" s="535"/>
      <c r="I10" s="734"/>
      <c r="J10" s="168"/>
      <c r="K10" s="158"/>
      <c r="L10" s="158"/>
      <c r="M10" s="164"/>
      <c r="N10" s="158"/>
      <c r="O10" s="26">
        <f t="shared" si="1"/>
        <v>0</v>
      </c>
    </row>
    <row r="11" spans="1:15" x14ac:dyDescent="0.25">
      <c r="A11" s="168"/>
      <c r="B11" s="158"/>
      <c r="C11" s="158"/>
      <c r="D11" s="164"/>
      <c r="E11" s="158"/>
      <c r="F11" s="126">
        <f t="shared" si="0"/>
        <v>0</v>
      </c>
      <c r="G11" s="385"/>
      <c r="H11" s="535"/>
      <c r="I11" s="734"/>
      <c r="J11" s="168"/>
      <c r="K11" s="158"/>
      <c r="L11" s="158"/>
      <c r="M11" s="164"/>
      <c r="N11" s="158"/>
      <c r="O11" s="26">
        <f t="shared" si="1"/>
        <v>0</v>
      </c>
    </row>
    <row r="12" spans="1:15" x14ac:dyDescent="0.25">
      <c r="A12" s="168"/>
      <c r="B12" s="158"/>
      <c r="C12" s="158"/>
      <c r="D12" s="164"/>
      <c r="E12" s="158"/>
      <c r="F12" s="126">
        <f t="shared" si="0"/>
        <v>0</v>
      </c>
      <c r="G12" s="385"/>
      <c r="H12" s="535"/>
      <c r="I12" s="734"/>
      <c r="J12" s="168"/>
      <c r="K12" s="158"/>
      <c r="L12" s="158"/>
      <c r="M12" s="164"/>
      <c r="N12" s="158"/>
      <c r="O12" s="26">
        <f t="shared" si="1"/>
        <v>0</v>
      </c>
    </row>
    <row r="13" spans="1:15" x14ac:dyDescent="0.25">
      <c r="A13" s="168"/>
      <c r="B13" s="158"/>
      <c r="C13" s="158"/>
      <c r="D13" s="164"/>
      <c r="E13" s="158"/>
      <c r="F13" s="126">
        <f t="shared" si="0"/>
        <v>0</v>
      </c>
      <c r="G13" s="385"/>
      <c r="H13" s="535"/>
      <c r="I13" s="734"/>
      <c r="J13" s="168"/>
      <c r="K13" s="158"/>
      <c r="L13" s="158"/>
      <c r="M13" s="164"/>
      <c r="N13" s="158"/>
      <c r="O13" s="26">
        <f t="shared" si="1"/>
        <v>0</v>
      </c>
    </row>
    <row r="14" spans="1:15" ht="15.75" thickBot="1" x14ac:dyDescent="0.3">
      <c r="A14" s="169"/>
      <c r="B14" s="170"/>
      <c r="C14" s="170"/>
      <c r="D14" s="171"/>
      <c r="E14" s="170"/>
      <c r="F14" s="126">
        <f t="shared" si="0"/>
        <v>0</v>
      </c>
      <c r="G14" s="385"/>
      <c r="H14" s="535"/>
      <c r="I14" s="734"/>
      <c r="J14" s="168"/>
      <c r="K14" s="158"/>
      <c r="L14" s="158"/>
      <c r="M14" s="164"/>
      <c r="N14" s="158"/>
      <c r="O14" s="26">
        <f t="shared" si="1"/>
        <v>0</v>
      </c>
    </row>
    <row r="15" spans="1:15" ht="15.75" thickBot="1" x14ac:dyDescent="0.3">
      <c r="A15" s="737"/>
      <c r="B15" s="738"/>
      <c r="C15" s="739"/>
      <c r="D15" s="462" t="s">
        <v>98</v>
      </c>
      <c r="E15" s="742"/>
      <c r="F15" s="127">
        <f>SUM(F5:F14)</f>
        <v>0</v>
      </c>
      <c r="G15" s="385"/>
      <c r="H15" s="535"/>
      <c r="I15" s="734"/>
      <c r="J15" s="168"/>
      <c r="K15" s="158"/>
      <c r="L15" s="158"/>
      <c r="M15" s="164"/>
      <c r="N15" s="158"/>
      <c r="O15" s="26">
        <f t="shared" si="1"/>
        <v>0</v>
      </c>
    </row>
    <row r="16" spans="1:15" ht="15.75" thickBot="1" x14ac:dyDescent="0.3">
      <c r="A16" s="599"/>
      <c r="B16" s="740"/>
      <c r="C16" s="600"/>
      <c r="D16" s="599"/>
      <c r="E16" s="740"/>
      <c r="F16" s="740"/>
      <c r="G16" s="385"/>
      <c r="H16" s="535"/>
      <c r="I16" s="734"/>
      <c r="J16" s="168"/>
      <c r="K16" s="158"/>
      <c r="L16" s="158"/>
      <c r="M16" s="164"/>
      <c r="N16" s="158"/>
      <c r="O16" s="26">
        <f t="shared" si="1"/>
        <v>0</v>
      </c>
    </row>
    <row r="17" spans="1:15" ht="15.75" thickBot="1" x14ac:dyDescent="0.3">
      <c r="A17" s="601"/>
      <c r="B17" s="741"/>
      <c r="C17" s="602"/>
      <c r="D17" s="618" t="s">
        <v>96</v>
      </c>
      <c r="E17" s="752"/>
      <c r="F17" s="128" t="e">
        <f>F15/E2</f>
        <v>#DIV/0!</v>
      </c>
      <c r="G17" s="385"/>
      <c r="H17" s="535"/>
      <c r="I17" s="734"/>
      <c r="J17" s="168"/>
      <c r="K17" s="158"/>
      <c r="L17" s="158"/>
      <c r="M17" s="164"/>
      <c r="N17" s="158"/>
      <c r="O17" s="26">
        <f t="shared" si="1"/>
        <v>0</v>
      </c>
    </row>
    <row r="18" spans="1:15" x14ac:dyDescent="0.25">
      <c r="A18" s="749"/>
      <c r="B18" s="584"/>
      <c r="C18" s="584"/>
      <c r="D18" s="584"/>
      <c r="E18" s="584"/>
      <c r="F18" s="584"/>
      <c r="G18" s="385"/>
      <c r="H18" s="535"/>
      <c r="I18" s="734"/>
      <c r="J18" s="168"/>
      <c r="K18" s="158"/>
      <c r="L18" s="158"/>
      <c r="M18" s="164"/>
      <c r="N18" s="158"/>
      <c r="O18" s="26">
        <f t="shared" si="1"/>
        <v>0</v>
      </c>
    </row>
    <row r="19" spans="1:15" x14ac:dyDescent="0.25">
      <c r="A19" s="566"/>
      <c r="B19" s="567"/>
      <c r="C19" s="567"/>
      <c r="D19" s="567"/>
      <c r="E19" s="567"/>
      <c r="F19" s="567"/>
      <c r="G19" s="385"/>
      <c r="H19" s="535"/>
      <c r="I19" s="734"/>
      <c r="J19" s="168"/>
      <c r="K19" s="158"/>
      <c r="L19" s="158"/>
      <c r="M19" s="164"/>
      <c r="N19" s="158"/>
      <c r="O19" s="26">
        <f t="shared" si="1"/>
        <v>0</v>
      </c>
    </row>
    <row r="20" spans="1:15" x14ac:dyDescent="0.25">
      <c r="A20" s="566"/>
      <c r="B20" s="567"/>
      <c r="C20" s="567"/>
      <c r="D20" s="567"/>
      <c r="E20" s="567"/>
      <c r="F20" s="567"/>
      <c r="G20" s="385"/>
      <c r="H20" s="535"/>
      <c r="I20" s="734"/>
      <c r="J20" s="168"/>
      <c r="K20" s="158"/>
      <c r="L20" s="158"/>
      <c r="M20" s="164"/>
      <c r="N20" s="158"/>
      <c r="O20" s="26">
        <f t="shared" si="1"/>
        <v>0</v>
      </c>
    </row>
    <row r="21" spans="1:15" x14ac:dyDescent="0.25">
      <c r="A21" s="566"/>
      <c r="B21" s="567"/>
      <c r="C21" s="567"/>
      <c r="D21" s="567"/>
      <c r="E21" s="567"/>
      <c r="F21" s="567"/>
      <c r="G21" s="385"/>
      <c r="H21" s="535"/>
      <c r="I21" s="734"/>
      <c r="J21" s="168"/>
      <c r="K21" s="158"/>
      <c r="L21" s="158"/>
      <c r="M21" s="164"/>
      <c r="N21" s="158"/>
      <c r="O21" s="26">
        <f t="shared" si="1"/>
        <v>0</v>
      </c>
    </row>
    <row r="22" spans="1:15" x14ac:dyDescent="0.25">
      <c r="A22" s="566"/>
      <c r="B22" s="567"/>
      <c r="C22" s="567"/>
      <c r="D22" s="567"/>
      <c r="E22" s="567"/>
      <c r="F22" s="567"/>
      <c r="G22" s="385"/>
      <c r="H22" s="535"/>
      <c r="I22" s="734"/>
      <c r="J22" s="168"/>
      <c r="K22" s="158"/>
      <c r="L22" s="158"/>
      <c r="M22" s="164"/>
      <c r="N22" s="158"/>
      <c r="O22" s="26">
        <f t="shared" si="1"/>
        <v>0</v>
      </c>
    </row>
    <row r="23" spans="1:15" x14ac:dyDescent="0.25">
      <c r="A23" s="566"/>
      <c r="B23" s="567"/>
      <c r="C23" s="567"/>
      <c r="D23" s="567"/>
      <c r="E23" s="567"/>
      <c r="F23" s="567"/>
      <c r="G23" s="385"/>
      <c r="H23" s="535"/>
      <c r="I23" s="734"/>
      <c r="J23" s="168"/>
      <c r="K23" s="158"/>
      <c r="L23" s="158"/>
      <c r="M23" s="164"/>
      <c r="N23" s="158"/>
      <c r="O23" s="26">
        <f t="shared" si="1"/>
        <v>0</v>
      </c>
    </row>
    <row r="24" spans="1:15" ht="15.75" thickBot="1" x14ac:dyDescent="0.3">
      <c r="A24" s="566"/>
      <c r="B24" s="567"/>
      <c r="C24" s="567"/>
      <c r="D24" s="567"/>
      <c r="E24" s="567"/>
      <c r="F24" s="567"/>
      <c r="G24" s="385"/>
      <c r="H24" s="535"/>
      <c r="I24" s="734"/>
      <c r="J24" s="169"/>
      <c r="K24" s="170"/>
      <c r="L24" s="170"/>
      <c r="M24" s="171"/>
      <c r="N24" s="170"/>
      <c r="O24" s="26">
        <f t="shared" si="1"/>
        <v>0</v>
      </c>
    </row>
    <row r="25" spans="1:15" ht="15.75" thickBot="1" x14ac:dyDescent="0.3">
      <c r="A25" s="750"/>
      <c r="B25" s="624"/>
      <c r="C25" s="624"/>
      <c r="D25" s="624"/>
      <c r="E25" s="624"/>
      <c r="F25" s="624"/>
      <c r="G25" s="385"/>
      <c r="H25" s="535"/>
      <c r="I25" s="734"/>
      <c r="J25" s="737"/>
      <c r="K25" s="738"/>
      <c r="L25" s="739"/>
      <c r="M25" s="462" t="s">
        <v>98</v>
      </c>
      <c r="N25" s="742"/>
      <c r="O25" s="32">
        <f>SUM(O5:O24)</f>
        <v>0</v>
      </c>
    </row>
    <row r="26" spans="1:15" ht="32.25" thickBot="1" x14ac:dyDescent="0.55000000000000004">
      <c r="A26" s="728" t="s">
        <v>99</v>
      </c>
      <c r="B26" s="729"/>
      <c r="C26" s="729"/>
      <c r="D26" s="729"/>
      <c r="E26" s="729"/>
      <c r="F26" s="729"/>
      <c r="G26" s="385"/>
      <c r="H26" s="535"/>
      <c r="I26" s="734"/>
      <c r="J26" s="599"/>
      <c r="K26" s="740"/>
      <c r="L26" s="600"/>
      <c r="M26" s="138"/>
      <c r="N26" s="139"/>
      <c r="O26" s="146"/>
    </row>
    <row r="27" spans="1:15" ht="15.75" thickBot="1" x14ac:dyDescent="0.3">
      <c r="A27" s="135" t="s">
        <v>106</v>
      </c>
      <c r="B27" s="417"/>
      <c r="C27" s="417"/>
      <c r="D27" s="136" t="s">
        <v>95</v>
      </c>
      <c r="E27" s="182"/>
      <c r="F27" s="124"/>
      <c r="G27" s="385"/>
      <c r="H27" s="535"/>
      <c r="I27" s="734"/>
      <c r="J27" s="601"/>
      <c r="K27" s="741"/>
      <c r="L27" s="602"/>
      <c r="M27" s="462" t="s">
        <v>96</v>
      </c>
      <c r="N27" s="742"/>
      <c r="O27" s="119" t="e">
        <f>O25/N2</f>
        <v>#DIV/0!</v>
      </c>
    </row>
    <row r="28" spans="1:15" x14ac:dyDescent="0.25">
      <c r="A28" s="730"/>
      <c r="B28" s="731"/>
      <c r="C28" s="731"/>
      <c r="D28" s="731"/>
      <c r="E28" s="731"/>
      <c r="F28" s="731"/>
      <c r="G28" s="385"/>
      <c r="H28" s="535"/>
      <c r="I28" s="734"/>
      <c r="J28" s="732"/>
      <c r="K28" s="527"/>
      <c r="L28" s="527"/>
      <c r="M28" s="527"/>
      <c r="N28" s="527"/>
      <c r="O28" s="733"/>
    </row>
    <row r="29" spans="1:15" ht="54" x14ac:dyDescent="0.25">
      <c r="A29" s="118" t="s">
        <v>93</v>
      </c>
      <c r="B29" s="117" t="s">
        <v>94</v>
      </c>
      <c r="C29" s="117" t="s">
        <v>92</v>
      </c>
      <c r="D29" s="110" t="s">
        <v>100</v>
      </c>
      <c r="E29" s="117" t="s">
        <v>101</v>
      </c>
      <c r="F29" s="125" t="s">
        <v>97</v>
      </c>
      <c r="G29" s="385"/>
      <c r="H29" s="535"/>
      <c r="I29" s="734"/>
      <c r="J29" s="385"/>
      <c r="K29" s="535"/>
      <c r="L29" s="535"/>
      <c r="M29" s="535"/>
      <c r="N29" s="535"/>
      <c r="O29" s="734"/>
    </row>
    <row r="30" spans="1:15" x14ac:dyDescent="0.25">
      <c r="A30" s="168"/>
      <c r="B30" s="158"/>
      <c r="C30" s="158"/>
      <c r="D30" s="164"/>
      <c r="E30" s="158"/>
      <c r="F30" s="126">
        <f>IF(E30=0,0,D30/B30*E30)</f>
        <v>0</v>
      </c>
      <c r="G30" s="385"/>
      <c r="H30" s="535"/>
      <c r="I30" s="734"/>
      <c r="J30" s="385"/>
      <c r="K30" s="535"/>
      <c r="L30" s="535"/>
      <c r="M30" s="535"/>
      <c r="N30" s="535"/>
      <c r="O30" s="734"/>
    </row>
    <row r="31" spans="1:15" x14ac:dyDescent="0.25">
      <c r="A31" s="168"/>
      <c r="B31" s="158"/>
      <c r="C31" s="158"/>
      <c r="D31" s="164"/>
      <c r="E31" s="158"/>
      <c r="F31" s="126">
        <f t="shared" ref="F31:F39" si="2">IF(E31=0,0,D31/B31*E31)</f>
        <v>0</v>
      </c>
      <c r="G31" s="385"/>
      <c r="H31" s="535"/>
      <c r="I31" s="734"/>
      <c r="J31" s="385"/>
      <c r="K31" s="535"/>
      <c r="L31" s="535"/>
      <c r="M31" s="535"/>
      <c r="N31" s="535"/>
      <c r="O31" s="734"/>
    </row>
    <row r="32" spans="1:15" x14ac:dyDescent="0.25">
      <c r="A32" s="168"/>
      <c r="B32" s="158"/>
      <c r="C32" s="158"/>
      <c r="D32" s="164"/>
      <c r="E32" s="158"/>
      <c r="F32" s="126">
        <f t="shared" si="2"/>
        <v>0</v>
      </c>
      <c r="G32" s="385"/>
      <c r="H32" s="535"/>
      <c r="I32" s="734"/>
      <c r="J32" s="385"/>
      <c r="K32" s="535"/>
      <c r="L32" s="535"/>
      <c r="M32" s="535"/>
      <c r="N32" s="535"/>
      <c r="O32" s="734"/>
    </row>
    <row r="33" spans="1:15" x14ac:dyDescent="0.25">
      <c r="A33" s="168"/>
      <c r="B33" s="158"/>
      <c r="C33" s="158"/>
      <c r="D33" s="164"/>
      <c r="E33" s="158"/>
      <c r="F33" s="126">
        <f t="shared" si="2"/>
        <v>0</v>
      </c>
      <c r="G33" s="385"/>
      <c r="H33" s="535"/>
      <c r="I33" s="734"/>
      <c r="J33" s="385"/>
      <c r="K33" s="535"/>
      <c r="L33" s="535"/>
      <c r="M33" s="535"/>
      <c r="N33" s="535"/>
      <c r="O33" s="734"/>
    </row>
    <row r="34" spans="1:15" x14ac:dyDescent="0.25">
      <c r="A34" s="168"/>
      <c r="B34" s="158"/>
      <c r="C34" s="158"/>
      <c r="D34" s="164"/>
      <c r="E34" s="158"/>
      <c r="F34" s="126">
        <f t="shared" si="2"/>
        <v>0</v>
      </c>
      <c r="G34" s="385"/>
      <c r="H34" s="535"/>
      <c r="I34" s="734"/>
      <c r="J34" s="385"/>
      <c r="K34" s="535"/>
      <c r="L34" s="535"/>
      <c r="M34" s="535"/>
      <c r="N34" s="535"/>
      <c r="O34" s="734"/>
    </row>
    <row r="35" spans="1:15" x14ac:dyDescent="0.25">
      <c r="A35" s="168"/>
      <c r="B35" s="158"/>
      <c r="C35" s="158"/>
      <c r="D35" s="164"/>
      <c r="E35" s="158"/>
      <c r="F35" s="126">
        <f t="shared" si="2"/>
        <v>0</v>
      </c>
      <c r="G35" s="385"/>
      <c r="H35" s="535"/>
      <c r="I35" s="734"/>
      <c r="J35" s="385"/>
      <c r="K35" s="535"/>
      <c r="L35" s="535"/>
      <c r="M35" s="535"/>
      <c r="N35" s="535"/>
      <c r="O35" s="734"/>
    </row>
    <row r="36" spans="1:15" x14ac:dyDescent="0.25">
      <c r="A36" s="168"/>
      <c r="B36" s="158"/>
      <c r="C36" s="158"/>
      <c r="D36" s="164"/>
      <c r="E36" s="158"/>
      <c r="F36" s="126">
        <f t="shared" si="2"/>
        <v>0</v>
      </c>
      <c r="G36" s="385"/>
      <c r="H36" s="535"/>
      <c r="I36" s="734"/>
      <c r="J36" s="385"/>
      <c r="K36" s="535"/>
      <c r="L36" s="535"/>
      <c r="M36" s="535"/>
      <c r="N36" s="535"/>
      <c r="O36" s="734"/>
    </row>
    <row r="37" spans="1:15" x14ac:dyDescent="0.25">
      <c r="A37" s="168"/>
      <c r="B37" s="158"/>
      <c r="C37" s="158"/>
      <c r="D37" s="164"/>
      <c r="E37" s="158"/>
      <c r="F37" s="126">
        <f t="shared" si="2"/>
        <v>0</v>
      </c>
      <c r="G37" s="385"/>
      <c r="H37" s="535"/>
      <c r="I37" s="734"/>
      <c r="J37" s="385"/>
      <c r="K37" s="535"/>
      <c r="L37" s="535"/>
      <c r="M37" s="535"/>
      <c r="N37" s="535"/>
      <c r="O37" s="734"/>
    </row>
    <row r="38" spans="1:15" x14ac:dyDescent="0.25">
      <c r="A38" s="168"/>
      <c r="B38" s="158"/>
      <c r="C38" s="158"/>
      <c r="D38" s="164"/>
      <c r="E38" s="158"/>
      <c r="F38" s="126">
        <f t="shared" si="2"/>
        <v>0</v>
      </c>
      <c r="G38" s="385"/>
      <c r="H38" s="535"/>
      <c r="I38" s="734"/>
      <c r="J38" s="385"/>
      <c r="K38" s="535"/>
      <c r="L38" s="535"/>
      <c r="M38" s="535"/>
      <c r="N38" s="535"/>
      <c r="O38" s="734"/>
    </row>
    <row r="39" spans="1:15" ht="15.75" thickBot="1" x14ac:dyDescent="0.3">
      <c r="A39" s="169"/>
      <c r="B39" s="170"/>
      <c r="C39" s="170"/>
      <c r="D39" s="171"/>
      <c r="E39" s="170"/>
      <c r="F39" s="126">
        <f t="shared" si="2"/>
        <v>0</v>
      </c>
      <c r="G39" s="385"/>
      <c r="H39" s="535"/>
      <c r="I39" s="734"/>
      <c r="J39" s="385"/>
      <c r="K39" s="535"/>
      <c r="L39" s="535"/>
      <c r="M39" s="535"/>
      <c r="N39" s="535"/>
      <c r="O39" s="734"/>
    </row>
    <row r="40" spans="1:15" ht="15.75" thickBot="1" x14ac:dyDescent="0.3">
      <c r="A40" s="737"/>
      <c r="B40" s="738"/>
      <c r="C40" s="739"/>
      <c r="D40" s="462" t="s">
        <v>98</v>
      </c>
      <c r="E40" s="742"/>
      <c r="F40" s="127">
        <f>SUM(F30:F39)</f>
        <v>0</v>
      </c>
      <c r="G40" s="385"/>
      <c r="H40" s="535"/>
      <c r="I40" s="734"/>
      <c r="J40" s="385"/>
      <c r="K40" s="535"/>
      <c r="L40" s="535"/>
      <c r="M40" s="535"/>
      <c r="N40" s="535"/>
      <c r="O40" s="734"/>
    </row>
    <row r="41" spans="1:15" ht="15.75" thickBot="1" x14ac:dyDescent="0.3">
      <c r="A41" s="599"/>
      <c r="B41" s="740"/>
      <c r="C41" s="600"/>
      <c r="D41" s="599"/>
      <c r="E41" s="740"/>
      <c r="F41" s="740"/>
      <c r="G41" s="385"/>
      <c r="H41" s="535"/>
      <c r="I41" s="734"/>
      <c r="J41" s="385"/>
      <c r="K41" s="535"/>
      <c r="L41" s="535"/>
      <c r="M41" s="535"/>
      <c r="N41" s="535"/>
      <c r="O41" s="734"/>
    </row>
    <row r="42" spans="1:15" ht="15.75" thickBot="1" x14ac:dyDescent="0.3">
      <c r="A42" s="601"/>
      <c r="B42" s="741"/>
      <c r="C42" s="602"/>
      <c r="D42" s="462" t="s">
        <v>96</v>
      </c>
      <c r="E42" s="742"/>
      <c r="F42" s="129" t="e">
        <f>F40/E27</f>
        <v>#DIV/0!</v>
      </c>
      <c r="G42" s="385"/>
      <c r="H42" s="535"/>
      <c r="I42" s="734"/>
      <c r="J42" s="385"/>
      <c r="K42" s="535"/>
      <c r="L42" s="535"/>
      <c r="M42" s="535"/>
      <c r="N42" s="535"/>
      <c r="O42" s="734"/>
    </row>
    <row r="43" spans="1:15" x14ac:dyDescent="0.25">
      <c r="A43" s="527"/>
      <c r="B43" s="527"/>
      <c r="C43" s="527"/>
      <c r="D43" s="527"/>
      <c r="E43" s="527"/>
      <c r="F43" s="527"/>
      <c r="G43" s="385"/>
      <c r="H43" s="535"/>
      <c r="I43" s="734"/>
      <c r="J43" s="385"/>
      <c r="K43" s="535"/>
      <c r="L43" s="535"/>
      <c r="M43" s="535"/>
      <c r="N43" s="535"/>
      <c r="O43" s="734"/>
    </row>
    <row r="44" spans="1:15" ht="15.75" thickBot="1" x14ac:dyDescent="0.3">
      <c r="A44" s="705"/>
      <c r="B44" s="705"/>
      <c r="C44" s="705"/>
      <c r="D44" s="705"/>
      <c r="E44" s="705"/>
      <c r="F44" s="705"/>
      <c r="G44" s="385"/>
      <c r="H44" s="535"/>
      <c r="I44" s="734"/>
      <c r="J44" s="385"/>
      <c r="K44" s="535"/>
      <c r="L44" s="535"/>
      <c r="M44" s="535"/>
      <c r="N44" s="535"/>
      <c r="O44" s="734"/>
    </row>
    <row r="45" spans="1:15" ht="32.25" customHeight="1" thickBot="1" x14ac:dyDescent="0.55000000000000004">
      <c r="A45" s="426" t="s">
        <v>99</v>
      </c>
      <c r="B45" s="427"/>
      <c r="C45" s="427"/>
      <c r="D45" s="427"/>
      <c r="E45" s="427"/>
      <c r="F45" s="427"/>
      <c r="G45" s="385"/>
      <c r="H45" s="535"/>
      <c r="I45" s="734"/>
      <c r="J45" s="385"/>
      <c r="K45" s="535"/>
      <c r="L45" s="535"/>
      <c r="M45" s="535"/>
      <c r="N45" s="535"/>
      <c r="O45" s="734"/>
    </row>
    <row r="46" spans="1:15" ht="15.75" customHeight="1" thickBot="1" x14ac:dyDescent="0.3">
      <c r="A46" s="135" t="s">
        <v>106</v>
      </c>
      <c r="B46" s="417"/>
      <c r="C46" s="417"/>
      <c r="D46" s="136" t="s">
        <v>95</v>
      </c>
      <c r="E46" s="182"/>
      <c r="F46" s="124"/>
      <c r="G46" s="385"/>
      <c r="H46" s="535"/>
      <c r="I46" s="734"/>
      <c r="J46" s="385"/>
      <c r="K46" s="535"/>
      <c r="L46" s="535"/>
      <c r="M46" s="535"/>
      <c r="N46" s="535"/>
      <c r="O46" s="734"/>
    </row>
    <row r="47" spans="1:15" ht="15.75" customHeight="1" x14ac:dyDescent="0.25">
      <c r="A47" s="730"/>
      <c r="B47" s="731"/>
      <c r="C47" s="731"/>
      <c r="D47" s="731"/>
      <c r="E47" s="731"/>
      <c r="F47" s="731"/>
      <c r="G47" s="385"/>
      <c r="H47" s="535"/>
      <c r="I47" s="734"/>
      <c r="J47" s="385"/>
      <c r="K47" s="535"/>
      <c r="L47" s="535"/>
      <c r="M47" s="535"/>
      <c r="N47" s="535"/>
      <c r="O47" s="734"/>
    </row>
    <row r="48" spans="1:15" ht="54" x14ac:dyDescent="0.25">
      <c r="A48" s="118" t="s">
        <v>93</v>
      </c>
      <c r="B48" s="117" t="s">
        <v>94</v>
      </c>
      <c r="C48" s="117" t="s">
        <v>92</v>
      </c>
      <c r="D48" s="110" t="s">
        <v>100</v>
      </c>
      <c r="E48" s="117" t="s">
        <v>101</v>
      </c>
      <c r="F48" s="125" t="s">
        <v>97</v>
      </c>
      <c r="G48" s="385"/>
      <c r="H48" s="535"/>
      <c r="I48" s="734"/>
      <c r="J48" s="385"/>
      <c r="K48" s="535"/>
      <c r="L48" s="535"/>
      <c r="M48" s="535"/>
      <c r="N48" s="535"/>
      <c r="O48" s="734"/>
    </row>
    <row r="49" spans="1:15" x14ac:dyDescent="0.25">
      <c r="A49" s="168"/>
      <c r="B49" s="158"/>
      <c r="C49" s="158"/>
      <c r="D49" s="164"/>
      <c r="E49" s="158"/>
      <c r="F49" s="126">
        <f>IF(E49=0,0,D49/B49*E49)</f>
        <v>0</v>
      </c>
      <c r="G49" s="385"/>
      <c r="H49" s="535"/>
      <c r="I49" s="734"/>
      <c r="J49" s="385"/>
      <c r="K49" s="535"/>
      <c r="L49" s="535"/>
      <c r="M49" s="535"/>
      <c r="N49" s="535"/>
      <c r="O49" s="734"/>
    </row>
    <row r="50" spans="1:15" x14ac:dyDescent="0.25">
      <c r="A50" s="168"/>
      <c r="B50" s="158"/>
      <c r="C50" s="158"/>
      <c r="D50" s="164"/>
      <c r="E50" s="158"/>
      <c r="F50" s="126">
        <f t="shared" ref="F50:F58" si="3">IF(E50=0,0,D50/B50*E50)</f>
        <v>0</v>
      </c>
      <c r="G50" s="385"/>
      <c r="H50" s="535"/>
      <c r="I50" s="734"/>
      <c r="J50" s="385"/>
      <c r="K50" s="535"/>
      <c r="L50" s="535"/>
      <c r="M50" s="535"/>
      <c r="N50" s="535"/>
      <c r="O50" s="734"/>
    </row>
    <row r="51" spans="1:15" x14ac:dyDescent="0.25">
      <c r="A51" s="168"/>
      <c r="B51" s="158"/>
      <c r="C51" s="158"/>
      <c r="D51" s="164"/>
      <c r="E51" s="158"/>
      <c r="F51" s="126">
        <f t="shared" si="3"/>
        <v>0</v>
      </c>
      <c r="G51" s="385"/>
      <c r="H51" s="535"/>
      <c r="I51" s="734"/>
      <c r="J51" s="385"/>
      <c r="K51" s="535"/>
      <c r="L51" s="535"/>
      <c r="M51" s="535"/>
      <c r="N51" s="535"/>
      <c r="O51" s="734"/>
    </row>
    <row r="52" spans="1:15" x14ac:dyDescent="0.25">
      <c r="A52" s="168"/>
      <c r="B52" s="158"/>
      <c r="C52" s="158"/>
      <c r="D52" s="164"/>
      <c r="E52" s="158"/>
      <c r="F52" s="126">
        <f t="shared" si="3"/>
        <v>0</v>
      </c>
      <c r="G52" s="385"/>
      <c r="H52" s="535"/>
      <c r="I52" s="734"/>
      <c r="J52" s="385"/>
      <c r="K52" s="535"/>
      <c r="L52" s="535"/>
      <c r="M52" s="535"/>
      <c r="N52" s="535"/>
      <c r="O52" s="734"/>
    </row>
    <row r="53" spans="1:15" x14ac:dyDescent="0.25">
      <c r="A53" s="168"/>
      <c r="B53" s="158"/>
      <c r="C53" s="158"/>
      <c r="D53" s="164"/>
      <c r="E53" s="158"/>
      <c r="F53" s="126">
        <f t="shared" si="3"/>
        <v>0</v>
      </c>
      <c r="G53" s="385"/>
      <c r="H53" s="535"/>
      <c r="I53" s="734"/>
      <c r="J53" s="385"/>
      <c r="K53" s="535"/>
      <c r="L53" s="535"/>
      <c r="M53" s="535"/>
      <c r="N53" s="535"/>
      <c r="O53" s="734"/>
    </row>
    <row r="54" spans="1:15" x14ac:dyDescent="0.25">
      <c r="A54" s="168"/>
      <c r="B54" s="158"/>
      <c r="C54" s="158"/>
      <c r="D54" s="164"/>
      <c r="E54" s="158"/>
      <c r="F54" s="126">
        <f t="shared" si="3"/>
        <v>0</v>
      </c>
      <c r="G54" s="385"/>
      <c r="H54" s="535"/>
      <c r="I54" s="734"/>
      <c r="J54" s="385"/>
      <c r="K54" s="535"/>
      <c r="L54" s="535"/>
      <c r="M54" s="535"/>
      <c r="N54" s="535"/>
      <c r="O54" s="734"/>
    </row>
    <row r="55" spans="1:15" x14ac:dyDescent="0.25">
      <c r="A55" s="168"/>
      <c r="B55" s="158"/>
      <c r="C55" s="158"/>
      <c r="D55" s="164"/>
      <c r="E55" s="158"/>
      <c r="F55" s="126">
        <f t="shared" si="3"/>
        <v>0</v>
      </c>
      <c r="G55" s="385"/>
      <c r="H55" s="535"/>
      <c r="I55" s="734"/>
      <c r="J55" s="385"/>
      <c r="K55" s="535"/>
      <c r="L55" s="535"/>
      <c r="M55" s="535"/>
      <c r="N55" s="535"/>
      <c r="O55" s="734"/>
    </row>
    <row r="56" spans="1:15" x14ac:dyDescent="0.25">
      <c r="A56" s="168"/>
      <c r="B56" s="158"/>
      <c r="C56" s="158"/>
      <c r="D56" s="164"/>
      <c r="E56" s="158"/>
      <c r="F56" s="126">
        <f t="shared" si="3"/>
        <v>0</v>
      </c>
      <c r="G56" s="385"/>
      <c r="H56" s="535"/>
      <c r="I56" s="734"/>
      <c r="J56" s="385"/>
      <c r="K56" s="535"/>
      <c r="L56" s="535"/>
      <c r="M56" s="535"/>
      <c r="N56" s="535"/>
      <c r="O56" s="734"/>
    </row>
    <row r="57" spans="1:15" x14ac:dyDescent="0.25">
      <c r="A57" s="168"/>
      <c r="B57" s="158"/>
      <c r="C57" s="158"/>
      <c r="D57" s="164"/>
      <c r="E57" s="158"/>
      <c r="F57" s="126">
        <f t="shared" si="3"/>
        <v>0</v>
      </c>
      <c r="G57" s="385"/>
      <c r="H57" s="535"/>
      <c r="I57" s="734"/>
      <c r="J57" s="385"/>
      <c r="K57" s="535"/>
      <c r="L57" s="535"/>
      <c r="M57" s="535"/>
      <c r="N57" s="535"/>
      <c r="O57" s="734"/>
    </row>
    <row r="58" spans="1:15" ht="15.75" thickBot="1" x14ac:dyDescent="0.3">
      <c r="A58" s="169"/>
      <c r="B58" s="170"/>
      <c r="C58" s="170"/>
      <c r="D58" s="171"/>
      <c r="E58" s="170"/>
      <c r="F58" s="126">
        <f t="shared" si="3"/>
        <v>0</v>
      </c>
      <c r="G58" s="385"/>
      <c r="H58" s="535"/>
      <c r="I58" s="734"/>
      <c r="J58" s="385"/>
      <c r="K58" s="535"/>
      <c r="L58" s="535"/>
      <c r="M58" s="535"/>
      <c r="N58" s="535"/>
      <c r="O58" s="734"/>
    </row>
    <row r="59" spans="1:15" ht="15.75" thickBot="1" x14ac:dyDescent="0.3">
      <c r="A59" s="737"/>
      <c r="B59" s="738"/>
      <c r="C59" s="739"/>
      <c r="D59" s="462" t="s">
        <v>98</v>
      </c>
      <c r="E59" s="742"/>
      <c r="F59" s="127">
        <f>SUM(F49:F58)</f>
        <v>0</v>
      </c>
      <c r="G59" s="385"/>
      <c r="H59" s="535"/>
      <c r="I59" s="734"/>
      <c r="J59" s="385"/>
      <c r="K59" s="535"/>
      <c r="L59" s="535"/>
      <c r="M59" s="535"/>
      <c r="N59" s="535"/>
      <c r="O59" s="734"/>
    </row>
    <row r="60" spans="1:15" ht="15.75" thickBot="1" x14ac:dyDescent="0.3">
      <c r="A60" s="599"/>
      <c r="B60" s="740"/>
      <c r="C60" s="600"/>
      <c r="D60" s="599"/>
      <c r="E60" s="740"/>
      <c r="F60" s="740"/>
      <c r="G60" s="385"/>
      <c r="H60" s="535"/>
      <c r="I60" s="734"/>
      <c r="J60" s="385"/>
      <c r="K60" s="535"/>
      <c r="L60" s="535"/>
      <c r="M60" s="535"/>
      <c r="N60" s="535"/>
      <c r="O60" s="734"/>
    </row>
    <row r="61" spans="1:15" ht="15.75" thickBot="1" x14ac:dyDescent="0.3">
      <c r="A61" s="601"/>
      <c r="B61" s="741"/>
      <c r="C61" s="602"/>
      <c r="D61" s="462" t="s">
        <v>96</v>
      </c>
      <c r="E61" s="742"/>
      <c r="F61" s="129" t="e">
        <f>F59/E46</f>
        <v>#DIV/0!</v>
      </c>
      <c r="G61" s="385"/>
      <c r="H61" s="535"/>
      <c r="I61" s="734"/>
      <c r="J61" s="385"/>
      <c r="K61" s="535"/>
      <c r="L61" s="535"/>
      <c r="M61" s="535"/>
      <c r="N61" s="535"/>
      <c r="O61" s="734"/>
    </row>
    <row r="62" spans="1:15" x14ac:dyDescent="0.25">
      <c r="A62" s="527"/>
      <c r="B62" s="527"/>
      <c r="C62" s="527"/>
      <c r="D62" s="527"/>
      <c r="E62" s="527"/>
      <c r="F62" s="527"/>
      <c r="G62" s="385"/>
      <c r="H62" s="535"/>
      <c r="I62" s="734"/>
      <c r="J62" s="385"/>
      <c r="K62" s="535"/>
      <c r="L62" s="535"/>
      <c r="M62" s="535"/>
      <c r="N62" s="535"/>
      <c r="O62" s="734"/>
    </row>
    <row r="63" spans="1:15" ht="15.75" thickBot="1" x14ac:dyDescent="0.3">
      <c r="A63" s="705"/>
      <c r="B63" s="705"/>
      <c r="C63" s="705"/>
      <c r="D63" s="705"/>
      <c r="E63" s="705"/>
      <c r="F63" s="705"/>
      <c r="G63" s="385"/>
      <c r="H63" s="535"/>
      <c r="I63" s="734"/>
      <c r="J63" s="385"/>
      <c r="K63" s="535"/>
      <c r="L63" s="535"/>
      <c r="M63" s="535"/>
      <c r="N63" s="535"/>
      <c r="O63" s="734"/>
    </row>
    <row r="64" spans="1:15" ht="32.25" thickBot="1" x14ac:dyDescent="0.55000000000000004">
      <c r="A64" s="426" t="s">
        <v>99</v>
      </c>
      <c r="B64" s="427"/>
      <c r="C64" s="427"/>
      <c r="D64" s="427"/>
      <c r="E64" s="427"/>
      <c r="F64" s="427"/>
      <c r="G64" s="385"/>
      <c r="H64" s="535"/>
      <c r="I64" s="734"/>
      <c r="J64" s="385"/>
      <c r="K64" s="535"/>
      <c r="L64" s="535"/>
      <c r="M64" s="535"/>
      <c r="N64" s="535"/>
      <c r="O64" s="734"/>
    </row>
    <row r="65" spans="1:15" ht="15.75" thickBot="1" x14ac:dyDescent="0.3">
      <c r="A65" s="135" t="s">
        <v>106</v>
      </c>
      <c r="B65" s="417"/>
      <c r="C65" s="417"/>
      <c r="D65" s="136" t="s">
        <v>95</v>
      </c>
      <c r="E65" s="182"/>
      <c r="F65" s="124"/>
      <c r="G65" s="385"/>
      <c r="H65" s="535"/>
      <c r="I65" s="734"/>
      <c r="J65" s="385"/>
      <c r="K65" s="535"/>
      <c r="L65" s="535"/>
      <c r="M65" s="535"/>
      <c r="N65" s="535"/>
      <c r="O65" s="734"/>
    </row>
    <row r="66" spans="1:15" x14ac:dyDescent="0.25">
      <c r="A66" s="730"/>
      <c r="B66" s="731"/>
      <c r="C66" s="731"/>
      <c r="D66" s="731"/>
      <c r="E66" s="731"/>
      <c r="F66" s="731"/>
      <c r="G66" s="385"/>
      <c r="H66" s="535"/>
      <c r="I66" s="734"/>
      <c r="J66" s="385"/>
      <c r="K66" s="535"/>
      <c r="L66" s="535"/>
      <c r="M66" s="535"/>
      <c r="N66" s="535"/>
      <c r="O66" s="734"/>
    </row>
    <row r="67" spans="1:15" ht="54" x14ac:dyDescent="0.25">
      <c r="A67" s="118" t="s">
        <v>93</v>
      </c>
      <c r="B67" s="117" t="s">
        <v>94</v>
      </c>
      <c r="C67" s="117" t="s">
        <v>92</v>
      </c>
      <c r="D67" s="110" t="s">
        <v>100</v>
      </c>
      <c r="E67" s="117" t="s">
        <v>101</v>
      </c>
      <c r="F67" s="125" t="s">
        <v>97</v>
      </c>
      <c r="G67" s="385"/>
      <c r="H67" s="535"/>
      <c r="I67" s="734"/>
      <c r="J67" s="385"/>
      <c r="K67" s="535"/>
      <c r="L67" s="535"/>
      <c r="M67" s="535"/>
      <c r="N67" s="535"/>
      <c r="O67" s="734"/>
    </row>
    <row r="68" spans="1:15" x14ac:dyDescent="0.25">
      <c r="A68" s="168"/>
      <c r="B68" s="158"/>
      <c r="C68" s="158"/>
      <c r="D68" s="164"/>
      <c r="E68" s="158"/>
      <c r="F68" s="126">
        <f>IF(E68=0,0,D68/B68*E68)</f>
        <v>0</v>
      </c>
      <c r="G68" s="385"/>
      <c r="H68" s="535"/>
      <c r="I68" s="734"/>
      <c r="J68" s="385"/>
      <c r="K68" s="535"/>
      <c r="L68" s="535"/>
      <c r="M68" s="535"/>
      <c r="N68" s="535"/>
      <c r="O68" s="734"/>
    </row>
    <row r="69" spans="1:15" x14ac:dyDescent="0.25">
      <c r="A69" s="168"/>
      <c r="B69" s="158"/>
      <c r="C69" s="158"/>
      <c r="D69" s="164"/>
      <c r="E69" s="158"/>
      <c r="F69" s="126">
        <f t="shared" ref="F69:F77" si="4">IF(E69=0,0,D69/B69*E69)</f>
        <v>0</v>
      </c>
      <c r="G69" s="385"/>
      <c r="H69" s="535"/>
      <c r="I69" s="734"/>
      <c r="J69" s="385"/>
      <c r="K69" s="535"/>
      <c r="L69" s="535"/>
      <c r="M69" s="535"/>
      <c r="N69" s="535"/>
      <c r="O69" s="734"/>
    </row>
    <row r="70" spans="1:15" x14ac:dyDescent="0.25">
      <c r="A70" s="168"/>
      <c r="B70" s="158"/>
      <c r="C70" s="158"/>
      <c r="D70" s="164"/>
      <c r="E70" s="158"/>
      <c r="F70" s="126">
        <f t="shared" si="4"/>
        <v>0</v>
      </c>
      <c r="G70" s="385"/>
      <c r="H70" s="535"/>
      <c r="I70" s="734"/>
      <c r="J70" s="385"/>
      <c r="K70" s="535"/>
      <c r="L70" s="535"/>
      <c r="M70" s="535"/>
      <c r="N70" s="535"/>
      <c r="O70" s="734"/>
    </row>
    <row r="71" spans="1:15" x14ac:dyDescent="0.25">
      <c r="A71" s="168"/>
      <c r="B71" s="158"/>
      <c r="C71" s="158"/>
      <c r="D71" s="164"/>
      <c r="E71" s="158"/>
      <c r="F71" s="126">
        <f t="shared" si="4"/>
        <v>0</v>
      </c>
      <c r="G71" s="385"/>
      <c r="H71" s="535"/>
      <c r="I71" s="734"/>
      <c r="J71" s="385"/>
      <c r="K71" s="535"/>
      <c r="L71" s="535"/>
      <c r="M71" s="535"/>
      <c r="N71" s="535"/>
      <c r="O71" s="734"/>
    </row>
    <row r="72" spans="1:15" x14ac:dyDescent="0.25">
      <c r="A72" s="168"/>
      <c r="B72" s="158"/>
      <c r="C72" s="158"/>
      <c r="D72" s="164"/>
      <c r="E72" s="158"/>
      <c r="F72" s="126">
        <f t="shared" si="4"/>
        <v>0</v>
      </c>
      <c r="G72" s="385"/>
      <c r="H72" s="535"/>
      <c r="I72" s="734"/>
      <c r="J72" s="385"/>
      <c r="K72" s="535"/>
      <c r="L72" s="535"/>
      <c r="M72" s="535"/>
      <c r="N72" s="535"/>
      <c r="O72" s="734"/>
    </row>
    <row r="73" spans="1:15" x14ac:dyDescent="0.25">
      <c r="A73" s="168"/>
      <c r="B73" s="158"/>
      <c r="C73" s="158"/>
      <c r="D73" s="164"/>
      <c r="E73" s="158"/>
      <c r="F73" s="126">
        <f t="shared" si="4"/>
        <v>0</v>
      </c>
      <c r="G73" s="385"/>
      <c r="H73" s="535"/>
      <c r="I73" s="734"/>
      <c r="J73" s="385"/>
      <c r="K73" s="535"/>
      <c r="L73" s="535"/>
      <c r="M73" s="535"/>
      <c r="N73" s="535"/>
      <c r="O73" s="734"/>
    </row>
    <row r="74" spans="1:15" x14ac:dyDescent="0.25">
      <c r="A74" s="168"/>
      <c r="B74" s="158"/>
      <c r="C74" s="158"/>
      <c r="D74" s="164"/>
      <c r="E74" s="158"/>
      <c r="F74" s="126">
        <f t="shared" si="4"/>
        <v>0</v>
      </c>
      <c r="G74" s="385"/>
      <c r="H74" s="535"/>
      <c r="I74" s="734"/>
      <c r="J74" s="385"/>
      <c r="K74" s="535"/>
      <c r="L74" s="535"/>
      <c r="M74" s="535"/>
      <c r="N74" s="535"/>
      <c r="O74" s="734"/>
    </row>
    <row r="75" spans="1:15" x14ac:dyDescent="0.25">
      <c r="A75" s="168"/>
      <c r="B75" s="158"/>
      <c r="C75" s="158"/>
      <c r="D75" s="164"/>
      <c r="E75" s="158"/>
      <c r="F75" s="126">
        <f t="shared" si="4"/>
        <v>0</v>
      </c>
      <c r="G75" s="385"/>
      <c r="H75" s="535"/>
      <c r="I75" s="734"/>
      <c r="J75" s="385"/>
      <c r="K75" s="535"/>
      <c r="L75" s="535"/>
      <c r="M75" s="535"/>
      <c r="N75" s="535"/>
      <c r="O75" s="734"/>
    </row>
    <row r="76" spans="1:15" x14ac:dyDescent="0.25">
      <c r="A76" s="168"/>
      <c r="B76" s="158"/>
      <c r="C76" s="158"/>
      <c r="D76" s="164"/>
      <c r="E76" s="158"/>
      <c r="F76" s="126">
        <f t="shared" si="4"/>
        <v>0</v>
      </c>
      <c r="G76" s="385"/>
      <c r="H76" s="535"/>
      <c r="I76" s="734"/>
      <c r="J76" s="385"/>
      <c r="K76" s="535"/>
      <c r="L76" s="535"/>
      <c r="M76" s="535"/>
      <c r="N76" s="535"/>
      <c r="O76" s="734"/>
    </row>
    <row r="77" spans="1:15" ht="15.75" thickBot="1" x14ac:dyDescent="0.3">
      <c r="A77" s="169"/>
      <c r="B77" s="170"/>
      <c r="C77" s="170"/>
      <c r="D77" s="171"/>
      <c r="E77" s="170"/>
      <c r="F77" s="126">
        <f t="shared" si="4"/>
        <v>0</v>
      </c>
      <c r="G77" s="385"/>
      <c r="H77" s="535"/>
      <c r="I77" s="734"/>
      <c r="J77" s="385"/>
      <c r="K77" s="535"/>
      <c r="L77" s="535"/>
      <c r="M77" s="535"/>
      <c r="N77" s="535"/>
      <c r="O77" s="734"/>
    </row>
    <row r="78" spans="1:15" ht="15.75" thickBot="1" x14ac:dyDescent="0.3">
      <c r="A78" s="737"/>
      <c r="B78" s="738"/>
      <c r="C78" s="739"/>
      <c r="D78" s="462" t="s">
        <v>98</v>
      </c>
      <c r="E78" s="742"/>
      <c r="F78" s="127">
        <f>SUM(F68:F77)</f>
        <v>0</v>
      </c>
      <c r="G78" s="385"/>
      <c r="H78" s="535"/>
      <c r="I78" s="734"/>
      <c r="J78" s="385"/>
      <c r="K78" s="535"/>
      <c r="L78" s="535"/>
      <c r="M78" s="535"/>
      <c r="N78" s="535"/>
      <c r="O78" s="734"/>
    </row>
    <row r="79" spans="1:15" ht="15.75" thickBot="1" x14ac:dyDescent="0.3">
      <c r="A79" s="599"/>
      <c r="B79" s="740"/>
      <c r="C79" s="600"/>
      <c r="D79" s="599"/>
      <c r="E79" s="740"/>
      <c r="F79" s="740"/>
      <c r="G79" s="385"/>
      <c r="H79" s="535"/>
      <c r="I79" s="734"/>
      <c r="J79" s="385"/>
      <c r="K79" s="535"/>
      <c r="L79" s="535"/>
      <c r="M79" s="535"/>
      <c r="N79" s="535"/>
      <c r="O79" s="734"/>
    </row>
    <row r="80" spans="1:15" ht="15.75" thickBot="1" x14ac:dyDescent="0.3">
      <c r="A80" s="601"/>
      <c r="B80" s="741"/>
      <c r="C80" s="602"/>
      <c r="D80" s="462" t="s">
        <v>96</v>
      </c>
      <c r="E80" s="742"/>
      <c r="F80" s="129" t="e">
        <f>F78/E65</f>
        <v>#DIV/0!</v>
      </c>
      <c r="G80" s="385"/>
      <c r="H80" s="535"/>
      <c r="I80" s="734"/>
      <c r="J80" s="385"/>
      <c r="K80" s="535"/>
      <c r="L80" s="535"/>
      <c r="M80" s="535"/>
      <c r="N80" s="535"/>
      <c r="O80" s="734"/>
    </row>
    <row r="81" spans="1:15" x14ac:dyDescent="0.25">
      <c r="A81" s="527"/>
      <c r="B81" s="527"/>
      <c r="C81" s="527"/>
      <c r="D81" s="527"/>
      <c r="E81" s="527"/>
      <c r="F81" s="527"/>
      <c r="G81" s="385"/>
      <c r="H81" s="535"/>
      <c r="I81" s="734"/>
      <c r="J81" s="385"/>
      <c r="K81" s="535"/>
      <c r="L81" s="535"/>
      <c r="M81" s="535"/>
      <c r="N81" s="535"/>
      <c r="O81" s="734"/>
    </row>
    <row r="82" spans="1:15" ht="15.75" thickBot="1" x14ac:dyDescent="0.3">
      <c r="A82" s="705"/>
      <c r="B82" s="705"/>
      <c r="C82" s="705"/>
      <c r="D82" s="705"/>
      <c r="E82" s="705"/>
      <c r="F82" s="705"/>
      <c r="G82" s="385"/>
      <c r="H82" s="535"/>
      <c r="I82" s="734"/>
      <c r="J82" s="385"/>
      <c r="K82" s="535"/>
      <c r="L82" s="535"/>
      <c r="M82" s="535"/>
      <c r="N82" s="535"/>
      <c r="O82" s="734"/>
    </row>
    <row r="83" spans="1:15" ht="32.25" thickBot="1" x14ac:dyDescent="0.55000000000000004">
      <c r="A83" s="426" t="s">
        <v>99</v>
      </c>
      <c r="B83" s="427"/>
      <c r="C83" s="427"/>
      <c r="D83" s="427"/>
      <c r="E83" s="427"/>
      <c r="F83" s="427"/>
      <c r="G83" s="385"/>
      <c r="H83" s="535"/>
      <c r="I83" s="734"/>
      <c r="J83" s="385"/>
      <c r="K83" s="535"/>
      <c r="L83" s="535"/>
      <c r="M83" s="535"/>
      <c r="N83" s="535"/>
      <c r="O83" s="734"/>
    </row>
    <row r="84" spans="1:15" ht="15.75" thickBot="1" x14ac:dyDescent="0.3">
      <c r="A84" s="135" t="s">
        <v>106</v>
      </c>
      <c r="B84" s="417"/>
      <c r="C84" s="417"/>
      <c r="D84" s="136" t="s">
        <v>95</v>
      </c>
      <c r="E84" s="182"/>
      <c r="F84" s="124"/>
      <c r="G84" s="385"/>
      <c r="H84" s="535"/>
      <c r="I84" s="734"/>
      <c r="J84" s="385"/>
      <c r="K84" s="535"/>
      <c r="L84" s="535"/>
      <c r="M84" s="535"/>
      <c r="N84" s="535"/>
      <c r="O84" s="734"/>
    </row>
    <row r="85" spans="1:15" x14ac:dyDescent="0.25">
      <c r="A85" s="730"/>
      <c r="B85" s="731"/>
      <c r="C85" s="731"/>
      <c r="D85" s="731"/>
      <c r="E85" s="731"/>
      <c r="F85" s="731"/>
      <c r="G85" s="385"/>
      <c r="H85" s="535"/>
      <c r="I85" s="734"/>
      <c r="J85" s="385"/>
      <c r="K85" s="535"/>
      <c r="L85" s="535"/>
      <c r="M85" s="535"/>
      <c r="N85" s="535"/>
      <c r="O85" s="734"/>
    </row>
    <row r="86" spans="1:15" ht="54" x14ac:dyDescent="0.25">
      <c r="A86" s="118" t="s">
        <v>93</v>
      </c>
      <c r="B86" s="117" t="s">
        <v>94</v>
      </c>
      <c r="C86" s="117" t="s">
        <v>92</v>
      </c>
      <c r="D86" s="110" t="s">
        <v>100</v>
      </c>
      <c r="E86" s="117" t="s">
        <v>101</v>
      </c>
      <c r="F86" s="125" t="s">
        <v>97</v>
      </c>
      <c r="G86" s="385"/>
      <c r="H86" s="535"/>
      <c r="I86" s="734"/>
      <c r="J86" s="385"/>
      <c r="K86" s="535"/>
      <c r="L86" s="535"/>
      <c r="M86" s="535"/>
      <c r="N86" s="535"/>
      <c r="O86" s="734"/>
    </row>
    <row r="87" spans="1:15" x14ac:dyDescent="0.25">
      <c r="A87" s="168"/>
      <c r="B87" s="158"/>
      <c r="C87" s="158"/>
      <c r="D87" s="164"/>
      <c r="E87" s="158"/>
      <c r="F87" s="126">
        <f>IF(E87=0,0,D87/B87*E87)</f>
        <v>0</v>
      </c>
      <c r="G87" s="385"/>
      <c r="H87" s="535"/>
      <c r="I87" s="734"/>
      <c r="J87" s="385"/>
      <c r="K87" s="535"/>
      <c r="L87" s="535"/>
      <c r="M87" s="535"/>
      <c r="N87" s="535"/>
      <c r="O87" s="734"/>
    </row>
    <row r="88" spans="1:15" x14ac:dyDescent="0.25">
      <c r="A88" s="168"/>
      <c r="B88" s="158"/>
      <c r="C88" s="158"/>
      <c r="D88" s="164"/>
      <c r="E88" s="158"/>
      <c r="F88" s="126">
        <f t="shared" ref="F88:F96" si="5">IF(E88=0,0,D88/B88*E88)</f>
        <v>0</v>
      </c>
      <c r="G88" s="385"/>
      <c r="H88" s="535"/>
      <c r="I88" s="734"/>
      <c r="J88" s="385"/>
      <c r="K88" s="535"/>
      <c r="L88" s="535"/>
      <c r="M88" s="535"/>
      <c r="N88" s="535"/>
      <c r="O88" s="734"/>
    </row>
    <row r="89" spans="1:15" x14ac:dyDescent="0.25">
      <c r="A89" s="168"/>
      <c r="B89" s="158"/>
      <c r="C89" s="158"/>
      <c r="D89" s="164"/>
      <c r="E89" s="158"/>
      <c r="F89" s="126">
        <f t="shared" si="5"/>
        <v>0</v>
      </c>
      <c r="G89" s="385"/>
      <c r="H89" s="535"/>
      <c r="I89" s="734"/>
      <c r="J89" s="385"/>
      <c r="K89" s="535"/>
      <c r="L89" s="535"/>
      <c r="M89" s="535"/>
      <c r="N89" s="535"/>
      <c r="O89" s="734"/>
    </row>
    <row r="90" spans="1:15" x14ac:dyDescent="0.25">
      <c r="A90" s="168"/>
      <c r="B90" s="158"/>
      <c r="C90" s="158"/>
      <c r="D90" s="164"/>
      <c r="E90" s="158"/>
      <c r="F90" s="126">
        <f t="shared" si="5"/>
        <v>0</v>
      </c>
      <c r="G90" s="385"/>
      <c r="H90" s="535"/>
      <c r="I90" s="734"/>
      <c r="J90" s="385"/>
      <c r="K90" s="535"/>
      <c r="L90" s="535"/>
      <c r="M90" s="535"/>
      <c r="N90" s="535"/>
      <c r="O90" s="734"/>
    </row>
    <row r="91" spans="1:15" x14ac:dyDescent="0.25">
      <c r="A91" s="168"/>
      <c r="B91" s="158"/>
      <c r="C91" s="158"/>
      <c r="D91" s="164"/>
      <c r="E91" s="158"/>
      <c r="F91" s="126">
        <f t="shared" si="5"/>
        <v>0</v>
      </c>
      <c r="G91" s="385"/>
      <c r="H91" s="535"/>
      <c r="I91" s="734"/>
      <c r="J91" s="385"/>
      <c r="K91" s="535"/>
      <c r="L91" s="535"/>
      <c r="M91" s="535"/>
      <c r="N91" s="535"/>
      <c r="O91" s="734"/>
    </row>
    <row r="92" spans="1:15" x14ac:dyDescent="0.25">
      <c r="A92" s="168"/>
      <c r="B92" s="158"/>
      <c r="C92" s="158"/>
      <c r="D92" s="164"/>
      <c r="E92" s="158"/>
      <c r="F92" s="126">
        <f t="shared" si="5"/>
        <v>0</v>
      </c>
      <c r="G92" s="385"/>
      <c r="H92" s="535"/>
      <c r="I92" s="734"/>
      <c r="J92" s="385"/>
      <c r="K92" s="535"/>
      <c r="L92" s="535"/>
      <c r="M92" s="535"/>
      <c r="N92" s="535"/>
      <c r="O92" s="734"/>
    </row>
    <row r="93" spans="1:15" x14ac:dyDescent="0.25">
      <c r="A93" s="168"/>
      <c r="B93" s="158"/>
      <c r="C93" s="158"/>
      <c r="D93" s="164"/>
      <c r="E93" s="158"/>
      <c r="F93" s="126">
        <f t="shared" si="5"/>
        <v>0</v>
      </c>
      <c r="G93" s="385"/>
      <c r="H93" s="535"/>
      <c r="I93" s="734"/>
      <c r="J93" s="385"/>
      <c r="K93" s="535"/>
      <c r="L93" s="535"/>
      <c r="M93" s="535"/>
      <c r="N93" s="535"/>
      <c r="O93" s="734"/>
    </row>
    <row r="94" spans="1:15" x14ac:dyDescent="0.25">
      <c r="A94" s="168"/>
      <c r="B94" s="158"/>
      <c r="C94" s="158"/>
      <c r="D94" s="164"/>
      <c r="E94" s="158"/>
      <c r="F94" s="126">
        <f t="shared" si="5"/>
        <v>0</v>
      </c>
      <c r="G94" s="385"/>
      <c r="H94" s="535"/>
      <c r="I94" s="734"/>
      <c r="J94" s="385"/>
      <c r="K94" s="535"/>
      <c r="L94" s="535"/>
      <c r="M94" s="535"/>
      <c r="N94" s="535"/>
      <c r="O94" s="734"/>
    </row>
    <row r="95" spans="1:15" x14ac:dyDescent="0.25">
      <c r="A95" s="168"/>
      <c r="B95" s="158"/>
      <c r="C95" s="158"/>
      <c r="D95" s="164"/>
      <c r="E95" s="158"/>
      <c r="F95" s="126">
        <f t="shared" si="5"/>
        <v>0</v>
      </c>
      <c r="G95" s="385"/>
      <c r="H95" s="535"/>
      <c r="I95" s="734"/>
      <c r="J95" s="385"/>
      <c r="K95" s="535"/>
      <c r="L95" s="535"/>
      <c r="M95" s="535"/>
      <c r="N95" s="535"/>
      <c r="O95" s="734"/>
    </row>
    <row r="96" spans="1:15" ht="15.75" thickBot="1" x14ac:dyDescent="0.3">
      <c r="A96" s="169"/>
      <c r="B96" s="170"/>
      <c r="C96" s="170"/>
      <c r="D96" s="171"/>
      <c r="E96" s="170"/>
      <c r="F96" s="126">
        <f t="shared" si="5"/>
        <v>0</v>
      </c>
      <c r="G96" s="385"/>
      <c r="H96" s="535"/>
      <c r="I96" s="734"/>
      <c r="J96" s="385"/>
      <c r="K96" s="535"/>
      <c r="L96" s="535"/>
      <c r="M96" s="535"/>
      <c r="N96" s="535"/>
      <c r="O96" s="734"/>
    </row>
    <row r="97" spans="1:15" ht="15.75" thickBot="1" x14ac:dyDescent="0.3">
      <c r="A97" s="599"/>
      <c r="B97" s="740"/>
      <c r="C97" s="740"/>
      <c r="D97" s="462" t="s">
        <v>98</v>
      </c>
      <c r="E97" s="742"/>
      <c r="F97" s="127">
        <f>SUM(F87:F96)</f>
        <v>0</v>
      </c>
      <c r="G97" s="385"/>
      <c r="H97" s="535"/>
      <c r="I97" s="734"/>
      <c r="J97" s="385"/>
      <c r="K97" s="535"/>
      <c r="L97" s="535"/>
      <c r="M97" s="535"/>
      <c r="N97" s="535"/>
      <c r="O97" s="734"/>
    </row>
    <row r="98" spans="1:15" ht="15.75" thickBot="1" x14ac:dyDescent="0.3">
      <c r="A98" s="599"/>
      <c r="B98" s="740"/>
      <c r="C98" s="740"/>
      <c r="D98" s="599"/>
      <c r="E98" s="740"/>
      <c r="F98" s="740"/>
      <c r="G98" s="385"/>
      <c r="H98" s="535"/>
      <c r="I98" s="734"/>
      <c r="J98" s="385"/>
      <c r="K98" s="535"/>
      <c r="L98" s="535"/>
      <c r="M98" s="535"/>
      <c r="N98" s="535"/>
      <c r="O98" s="734"/>
    </row>
    <row r="99" spans="1:15" ht="15.75" thickBot="1" x14ac:dyDescent="0.3">
      <c r="A99" s="601"/>
      <c r="B99" s="741"/>
      <c r="C99" s="741"/>
      <c r="D99" s="462" t="s">
        <v>96</v>
      </c>
      <c r="E99" s="742"/>
      <c r="F99" s="129" t="e">
        <f>F97/E84</f>
        <v>#DIV/0!</v>
      </c>
      <c r="G99" s="735"/>
      <c r="H99" s="705"/>
      <c r="I99" s="736"/>
      <c r="J99" s="735"/>
      <c r="K99" s="705"/>
      <c r="L99" s="705"/>
      <c r="M99" s="705"/>
      <c r="N99" s="705"/>
      <c r="O99" s="736"/>
    </row>
  </sheetData>
  <sheetProtection algorithmName="SHA-512" hashValue="K2gsDX366DejJzuAWBn6DO1xTNYGba1c8Iy/nJ8IobBYkBkwxyYRwnIKL48lj0ZuljNIb8ZTA4kdYcGn/IGiLw==" saltValue="VKrD/5pROYpOB0zd7fhxpQ==" spinCount="100000" sheet="1" objects="1" scenarios="1"/>
  <mergeCells count="47">
    <mergeCell ref="A18:F25"/>
    <mergeCell ref="A1:F1"/>
    <mergeCell ref="A3:F3"/>
    <mergeCell ref="B2:C2"/>
    <mergeCell ref="D15:E15"/>
    <mergeCell ref="D17:E17"/>
    <mergeCell ref="D16:F16"/>
    <mergeCell ref="A15:C17"/>
    <mergeCell ref="A81:F82"/>
    <mergeCell ref="A83:F83"/>
    <mergeCell ref="B84:C84"/>
    <mergeCell ref="A85:F85"/>
    <mergeCell ref="A40:C42"/>
    <mergeCell ref="D40:E40"/>
    <mergeCell ref="D41:F41"/>
    <mergeCell ref="D42:E42"/>
    <mergeCell ref="A62:F63"/>
    <mergeCell ref="A64:F64"/>
    <mergeCell ref="B65:C65"/>
    <mergeCell ref="A66:F66"/>
    <mergeCell ref="A78:C80"/>
    <mergeCell ref="D78:E78"/>
    <mergeCell ref="D79:F79"/>
    <mergeCell ref="D80:E80"/>
    <mergeCell ref="J28:O99"/>
    <mergeCell ref="M25:N25"/>
    <mergeCell ref="J25:L27"/>
    <mergeCell ref="M27:N27"/>
    <mergeCell ref="J1:O1"/>
    <mergeCell ref="K2:L2"/>
    <mergeCell ref="J3:O3"/>
    <mergeCell ref="A43:F44"/>
    <mergeCell ref="A26:F26"/>
    <mergeCell ref="B27:C27"/>
    <mergeCell ref="A28:F28"/>
    <mergeCell ref="G1:I99"/>
    <mergeCell ref="A45:F45"/>
    <mergeCell ref="B46:C46"/>
    <mergeCell ref="A47:F47"/>
    <mergeCell ref="A59:C61"/>
    <mergeCell ref="D59:E59"/>
    <mergeCell ref="D60:F60"/>
    <mergeCell ref="D61:E61"/>
    <mergeCell ref="A97:C99"/>
    <mergeCell ref="D97:E97"/>
    <mergeCell ref="D98:F98"/>
    <mergeCell ref="D99:E99"/>
  </mergeCells>
  <conditionalFormatting sqref="F2 F4:F15 F100:F1048576 O4:O25 F17">
    <cfRule type="cellIs" dxfId="51" priority="7" operator="equal">
      <formula>0</formula>
    </cfRule>
  </conditionalFormatting>
  <conditionalFormatting sqref="F42 F27 F29:F40">
    <cfRule type="cellIs" dxfId="50" priority="6" operator="equal">
      <formula>0</formula>
    </cfRule>
  </conditionalFormatting>
  <conditionalFormatting sqref="F61 F46 F48:F59">
    <cfRule type="cellIs" dxfId="49" priority="5" operator="equal">
      <formula>0</formula>
    </cfRule>
  </conditionalFormatting>
  <conditionalFormatting sqref="F80 F65 F67:F78">
    <cfRule type="cellIs" dxfId="48" priority="4" operator="equal">
      <formula>0</formula>
    </cfRule>
  </conditionalFormatting>
  <conditionalFormatting sqref="F99 F84 F86:F97">
    <cfRule type="cellIs" dxfId="47" priority="3" operator="equal">
      <formula>0</formula>
    </cfRule>
  </conditionalFormatting>
  <conditionalFormatting sqref="O27">
    <cfRule type="cellIs" dxfId="46" priority="1" operator="equal">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F125"/>
  <sheetViews>
    <sheetView zoomScale="27" zoomScaleNormal="60" workbookViewId="0">
      <selection activeCell="H45" sqref="H45"/>
    </sheetView>
  </sheetViews>
  <sheetFormatPr defaultRowHeight="15" x14ac:dyDescent="0.25"/>
  <cols>
    <col min="1" max="1" width="34.85546875" style="1" bestFit="1" customWidth="1"/>
    <col min="2" max="2" width="38.7109375" customWidth="1"/>
    <col min="3" max="3" width="12.85546875" customWidth="1"/>
    <col min="4" max="4" width="14.7109375" customWidth="1"/>
    <col min="5" max="5" width="12" customWidth="1"/>
    <col min="6" max="6" width="38.7109375" customWidth="1"/>
    <col min="7" max="7" width="12.85546875" customWidth="1"/>
    <col min="8" max="8" width="14.7109375" customWidth="1"/>
    <col min="9" max="9" width="12" customWidth="1"/>
    <col min="10" max="10" width="38.7109375" style="17" customWidth="1"/>
    <col min="11" max="11" width="12.85546875" style="17" customWidth="1"/>
    <col min="12" max="12" width="14.7109375" style="17" customWidth="1"/>
    <col min="13" max="13" width="12" style="17" customWidth="1"/>
    <col min="14" max="14" width="38.7109375" style="17" customWidth="1"/>
    <col min="15" max="15" width="12.85546875" style="17" customWidth="1"/>
    <col min="16" max="16" width="14.7109375" style="17" customWidth="1"/>
    <col min="17" max="17" width="12" style="17" customWidth="1"/>
    <col min="18" max="18" width="38.7109375" style="17" customWidth="1"/>
    <col min="19" max="19" width="12.85546875" style="17" customWidth="1"/>
    <col min="20" max="20" width="14.7109375" style="17" customWidth="1"/>
    <col min="21" max="21" width="12" style="17" customWidth="1"/>
    <col min="22" max="25" width="9.140625" style="17"/>
    <col min="26" max="26" width="15.42578125" style="17" bestFit="1" customWidth="1"/>
    <col min="27" max="27" width="16.5703125" style="17" customWidth="1"/>
    <col min="28" max="28" width="9.140625" style="17"/>
    <col min="29" max="29" width="33.28515625" style="17" bestFit="1" customWidth="1"/>
    <col min="30" max="30" width="36.28515625" style="17" bestFit="1" customWidth="1"/>
    <col min="31" max="31" width="34.42578125" style="17" bestFit="1" customWidth="1"/>
    <col min="32" max="32" width="9.140625" style="17"/>
    <col min="33" max="33" width="14.7109375" style="17" bestFit="1" customWidth="1"/>
    <col min="34" max="34" width="19.140625" style="17" customWidth="1"/>
    <col min="35" max="35" width="22.85546875" style="17" customWidth="1"/>
    <col min="36" max="58" width="9.140625" style="17"/>
  </cols>
  <sheetData>
    <row r="1" spans="1:58" ht="32.25" thickBot="1" x14ac:dyDescent="0.55000000000000004">
      <c r="A1" s="762" t="s">
        <v>135</v>
      </c>
      <c r="B1" s="763"/>
      <c r="C1" s="763"/>
      <c r="D1" s="763"/>
      <c r="E1" s="763"/>
      <c r="F1" s="763"/>
      <c r="G1" s="763"/>
      <c r="H1" s="763"/>
      <c r="I1" s="763"/>
      <c r="J1" s="763"/>
      <c r="K1" s="763"/>
      <c r="L1" s="763"/>
      <c r="M1" s="763"/>
      <c r="N1" s="763"/>
      <c r="O1" s="763"/>
      <c r="P1" s="763"/>
      <c r="Q1" s="763"/>
      <c r="R1" s="763"/>
      <c r="S1" s="763"/>
      <c r="T1" s="763"/>
      <c r="U1" s="764"/>
      <c r="Z1" s="282"/>
      <c r="AA1" s="282"/>
      <c r="AB1" s="282"/>
      <c r="AC1" s="282"/>
      <c r="AD1" s="282"/>
      <c r="AE1" s="282"/>
      <c r="AF1" s="282"/>
      <c r="AG1" s="282"/>
      <c r="AH1" s="282"/>
      <c r="AI1" s="282"/>
      <c r="AJ1" s="282"/>
      <c r="AK1" s="282"/>
      <c r="AL1" s="282"/>
      <c r="AM1" s="282"/>
      <c r="AN1" s="282"/>
      <c r="AO1" s="282"/>
      <c r="AP1" s="282"/>
      <c r="AQ1" s="282"/>
    </row>
    <row r="2" spans="1:58" ht="18" customHeight="1" thickBot="1" x14ac:dyDescent="0.3">
      <c r="A2" s="765"/>
      <c r="B2" s="765"/>
      <c r="C2" s="765"/>
      <c r="D2" s="765"/>
      <c r="E2" s="765"/>
      <c r="F2" s="765"/>
      <c r="G2" s="765"/>
      <c r="H2" s="765"/>
      <c r="I2" s="765"/>
      <c r="J2" s="765"/>
      <c r="K2" s="765"/>
      <c r="L2" s="765"/>
      <c r="M2" s="765"/>
      <c r="N2" s="765"/>
      <c r="O2" s="765"/>
      <c r="P2" s="765"/>
      <c r="Q2" s="765"/>
      <c r="R2" s="765"/>
      <c r="S2" s="765"/>
      <c r="T2" s="765"/>
      <c r="U2" s="765"/>
      <c r="Z2" s="282"/>
      <c r="AA2" s="282"/>
      <c r="AB2" s="282"/>
      <c r="AC2" s="282"/>
      <c r="AD2" s="282"/>
      <c r="AE2" s="282"/>
      <c r="AF2" s="282"/>
      <c r="AG2" s="282"/>
      <c r="AH2" s="282"/>
      <c r="AI2" s="282"/>
      <c r="AJ2" s="282"/>
      <c r="AK2" s="282"/>
      <c r="AL2" s="282"/>
      <c r="AM2" s="282"/>
      <c r="AN2" s="282"/>
      <c r="AO2" s="282"/>
      <c r="AP2" s="282"/>
      <c r="AQ2" s="282"/>
    </row>
    <row r="3" spans="1:58" ht="30.75" customHeight="1" thickBot="1" x14ac:dyDescent="0.3">
      <c r="A3" s="341" t="s">
        <v>17</v>
      </c>
      <c r="B3" s="387"/>
      <c r="C3" s="387"/>
      <c r="D3" s="387"/>
      <c r="E3" s="387"/>
      <c r="F3" s="387"/>
      <c r="G3" s="387"/>
      <c r="H3" s="387"/>
      <c r="I3" s="387"/>
      <c r="J3" s="387"/>
      <c r="K3" s="387"/>
      <c r="L3" s="387"/>
      <c r="M3" s="387"/>
      <c r="N3" s="387"/>
      <c r="O3" s="387"/>
      <c r="P3" s="387"/>
      <c r="Q3" s="387"/>
      <c r="R3" s="387"/>
      <c r="S3" s="387"/>
      <c r="T3" s="387"/>
      <c r="U3" s="388"/>
      <c r="Z3" s="276"/>
      <c r="AA3" s="276"/>
      <c r="AB3" s="276"/>
      <c r="AC3" s="283"/>
      <c r="AD3" s="283"/>
      <c r="AE3" s="283"/>
      <c r="AF3" s="283"/>
      <c r="AG3" s="283"/>
      <c r="AH3" s="283"/>
      <c r="AI3" s="283"/>
      <c r="AJ3" s="283"/>
      <c r="AK3" s="283"/>
      <c r="AL3" s="283"/>
      <c r="AM3" s="283"/>
      <c r="AN3" s="283"/>
      <c r="AO3" s="283"/>
      <c r="AP3" s="283"/>
      <c r="AQ3" s="283"/>
    </row>
    <row r="4" spans="1:58" s="6" customFormat="1" ht="21.75" thickBot="1" x14ac:dyDescent="0.3">
      <c r="A4" s="760"/>
      <c r="B4" s="446" t="s">
        <v>16</v>
      </c>
      <c r="C4" s="446"/>
      <c r="D4" s="446"/>
      <c r="E4" s="447"/>
      <c r="F4" s="448" t="s">
        <v>3</v>
      </c>
      <c r="G4" s="446"/>
      <c r="H4" s="446"/>
      <c r="I4" s="447"/>
      <c r="J4" s="448" t="s">
        <v>6</v>
      </c>
      <c r="K4" s="446"/>
      <c r="L4" s="446"/>
      <c r="M4" s="447"/>
      <c r="N4" s="448" t="s">
        <v>7</v>
      </c>
      <c r="O4" s="446"/>
      <c r="P4" s="446"/>
      <c r="Q4" s="447"/>
      <c r="R4" s="448" t="s">
        <v>4</v>
      </c>
      <c r="S4" s="446"/>
      <c r="T4" s="446"/>
      <c r="U4" s="447"/>
      <c r="V4" s="19"/>
      <c r="W4" s="19"/>
      <c r="X4" s="19"/>
      <c r="Y4" s="19"/>
      <c r="Z4" s="342"/>
      <c r="AA4" s="342"/>
      <c r="AB4" s="342"/>
      <c r="AC4" s="284"/>
      <c r="AD4" s="284"/>
      <c r="AE4" s="284"/>
      <c r="AF4" s="284"/>
      <c r="AG4" s="284"/>
      <c r="AH4" s="284"/>
      <c r="AI4" s="284"/>
      <c r="AJ4" s="284"/>
      <c r="AK4" s="284"/>
      <c r="AL4" s="284"/>
      <c r="AM4" s="284"/>
      <c r="AN4" s="284"/>
      <c r="AO4" s="284"/>
      <c r="AP4" s="284"/>
      <c r="AQ4" s="284"/>
      <c r="AR4" s="19"/>
      <c r="AS4" s="19"/>
      <c r="AT4" s="19"/>
      <c r="AU4" s="19"/>
      <c r="AV4" s="19"/>
      <c r="AW4" s="19"/>
      <c r="AX4" s="19"/>
      <c r="AY4" s="19"/>
      <c r="AZ4" s="19"/>
      <c r="BA4" s="19"/>
      <c r="BB4" s="19"/>
      <c r="BC4" s="19"/>
      <c r="BD4" s="19"/>
      <c r="BE4" s="19"/>
      <c r="BF4" s="19"/>
    </row>
    <row r="5" spans="1:58" s="20" customFormat="1" ht="92.25" customHeight="1" x14ac:dyDescent="0.25">
      <c r="A5" s="761"/>
      <c r="B5" s="204" t="s">
        <v>38</v>
      </c>
      <c r="C5" s="205" t="s">
        <v>40</v>
      </c>
      <c r="D5" s="205" t="s">
        <v>39</v>
      </c>
      <c r="E5" s="149" t="s">
        <v>41</v>
      </c>
      <c r="F5" s="206" t="s">
        <v>38</v>
      </c>
      <c r="G5" s="205" t="s">
        <v>40</v>
      </c>
      <c r="H5" s="205" t="s">
        <v>42</v>
      </c>
      <c r="I5" s="149" t="s">
        <v>41</v>
      </c>
      <c r="J5" s="206" t="s">
        <v>38</v>
      </c>
      <c r="K5" s="205" t="s">
        <v>40</v>
      </c>
      <c r="L5" s="205" t="s">
        <v>42</v>
      </c>
      <c r="M5" s="149" t="s">
        <v>41</v>
      </c>
      <c r="N5" s="206" t="s">
        <v>38</v>
      </c>
      <c r="O5" s="205" t="s">
        <v>40</v>
      </c>
      <c r="P5" s="205" t="s">
        <v>39</v>
      </c>
      <c r="Q5" s="149" t="s">
        <v>41</v>
      </c>
      <c r="R5" s="204" t="s">
        <v>38</v>
      </c>
      <c r="S5" s="205" t="s">
        <v>40</v>
      </c>
      <c r="T5" s="205" t="s">
        <v>39</v>
      </c>
      <c r="U5" s="149" t="s">
        <v>41</v>
      </c>
      <c r="V5" s="23"/>
      <c r="W5" s="23"/>
      <c r="X5" s="23"/>
      <c r="Y5" s="23"/>
      <c r="Z5" s="276"/>
      <c r="AA5" s="276"/>
      <c r="AB5" s="276"/>
      <c r="AC5" s="276"/>
      <c r="AD5" s="276"/>
      <c r="AE5" s="276"/>
      <c r="AF5" s="276"/>
      <c r="AG5" s="276"/>
      <c r="AH5" s="276"/>
      <c r="AI5" s="276"/>
      <c r="AJ5" s="276"/>
      <c r="AK5" s="276"/>
      <c r="AL5" s="276"/>
      <c r="AM5" s="276"/>
      <c r="AN5" s="276"/>
      <c r="AO5" s="276"/>
      <c r="AP5" s="276"/>
      <c r="AQ5" s="276"/>
      <c r="AR5" s="23"/>
      <c r="AS5" s="23"/>
      <c r="AT5" s="23"/>
      <c r="AU5" s="23"/>
      <c r="AV5" s="23"/>
      <c r="AW5" s="23"/>
      <c r="AX5" s="23"/>
      <c r="AY5" s="23"/>
      <c r="AZ5" s="23"/>
      <c r="BA5" s="23"/>
      <c r="BB5" s="23"/>
      <c r="BC5" s="23"/>
      <c r="BD5" s="23"/>
      <c r="BE5" s="23"/>
      <c r="BF5" s="23"/>
    </row>
    <row r="6" spans="1:58" s="6" customFormat="1" x14ac:dyDescent="0.25">
      <c r="A6" s="756" t="s">
        <v>136</v>
      </c>
      <c r="B6" s="98"/>
      <c r="C6" s="99"/>
      <c r="D6" s="100"/>
      <c r="E6" s="150">
        <f>IF(C6&gt;=0.01,C6/D6,0)</f>
        <v>0</v>
      </c>
      <c r="F6" s="101"/>
      <c r="G6" s="99"/>
      <c r="H6" s="100"/>
      <c r="I6" s="150">
        <f>IF(G6&gt;=0.01,G6/H6,0)</f>
        <v>0</v>
      </c>
      <c r="J6" s="101"/>
      <c r="K6" s="99"/>
      <c r="L6" s="100"/>
      <c r="M6" s="150">
        <f>IF(K6&gt;=0.01,K6/L6,0)</f>
        <v>0</v>
      </c>
      <c r="N6" s="101"/>
      <c r="O6" s="99"/>
      <c r="P6" s="100"/>
      <c r="Q6" s="150">
        <f>IF(O6&gt;=0.01,O6/P6,0)</f>
        <v>0</v>
      </c>
      <c r="R6" s="98"/>
      <c r="S6" s="99"/>
      <c r="T6" s="100"/>
      <c r="U6" s="150">
        <f>IF(S6&gt;=0.01,S6/T6,0)</f>
        <v>0</v>
      </c>
      <c r="V6" s="19"/>
      <c r="W6" s="19"/>
      <c r="X6" s="19"/>
      <c r="Y6" s="19"/>
      <c r="Z6" s="276"/>
      <c r="AA6" s="276"/>
      <c r="AB6" s="276"/>
      <c r="AC6" s="241"/>
      <c r="AD6" s="241"/>
      <c r="AE6" s="241"/>
      <c r="AF6" s="198"/>
      <c r="AG6" s="241"/>
      <c r="AH6" s="241"/>
      <c r="AI6" s="241"/>
      <c r="AJ6" s="241"/>
      <c r="AK6" s="241"/>
      <c r="AL6" s="241"/>
      <c r="AM6" s="241"/>
      <c r="AN6" s="241"/>
      <c r="AO6" s="241"/>
      <c r="AP6" s="17"/>
      <c r="AQ6" s="17"/>
      <c r="AR6" s="19"/>
      <c r="AS6" s="19"/>
      <c r="AT6" s="19"/>
      <c r="AU6" s="19"/>
      <c r="AV6" s="19"/>
      <c r="AW6" s="19"/>
      <c r="AX6" s="19"/>
      <c r="AY6" s="19"/>
      <c r="AZ6" s="19"/>
      <c r="BA6" s="19"/>
      <c r="BB6" s="19"/>
      <c r="BC6" s="19"/>
      <c r="BD6" s="19"/>
      <c r="BE6" s="19"/>
      <c r="BF6" s="19"/>
    </row>
    <row r="7" spans="1:58" s="6" customFormat="1" x14ac:dyDescent="0.25">
      <c r="A7" s="756"/>
      <c r="B7" s="98"/>
      <c r="C7" s="99"/>
      <c r="D7" s="100"/>
      <c r="E7" s="150">
        <f t="shared" ref="E7:E16" si="0">IF(C7&gt;=0.01,C7/D7,0)</f>
        <v>0</v>
      </c>
      <c r="F7" s="101"/>
      <c r="G7" s="99"/>
      <c r="H7" s="100"/>
      <c r="I7" s="150">
        <f t="shared" ref="I7:I16" si="1">IF(G7&gt;=0.01,G7/H7,0)</f>
        <v>0</v>
      </c>
      <c r="J7" s="101"/>
      <c r="K7" s="99"/>
      <c r="L7" s="100"/>
      <c r="M7" s="150">
        <f t="shared" ref="M7:M16" si="2">IF(K7&gt;=0.01,K7/L7,0)</f>
        <v>0</v>
      </c>
      <c r="N7" s="101"/>
      <c r="O7" s="99"/>
      <c r="P7" s="100"/>
      <c r="Q7" s="150">
        <f t="shared" ref="Q7:Q16" si="3">IF(O7&gt;=0.01,O7/P7,0)</f>
        <v>0</v>
      </c>
      <c r="R7" s="98"/>
      <c r="S7" s="99"/>
      <c r="T7" s="100"/>
      <c r="U7" s="150">
        <f t="shared" ref="U7:U16" si="4">IF(S7&gt;=0.01,S7/T7,0)</f>
        <v>0</v>
      </c>
      <c r="V7" s="19"/>
      <c r="W7" s="19"/>
      <c r="X7" s="19"/>
      <c r="Y7" s="19"/>
      <c r="Z7" s="276"/>
      <c r="AA7" s="276"/>
      <c r="AB7" s="276"/>
      <c r="AC7" s="241"/>
      <c r="AD7" s="241"/>
      <c r="AE7" s="241"/>
      <c r="AF7" s="198"/>
      <c r="AG7" s="346"/>
      <c r="AH7" s="346"/>
      <c r="AI7" s="346"/>
      <c r="AJ7" s="274"/>
      <c r="AK7" s="274"/>
      <c r="AL7" s="346"/>
      <c r="AM7" s="241"/>
      <c r="AN7" s="241"/>
      <c r="AO7" s="241"/>
      <c r="AP7" s="17"/>
      <c r="AQ7" s="17"/>
      <c r="AR7" s="19"/>
      <c r="AS7" s="19"/>
      <c r="AT7" s="19"/>
      <c r="AU7" s="19"/>
      <c r="AV7" s="19"/>
      <c r="AW7" s="19"/>
      <c r="AX7" s="19"/>
      <c r="AY7" s="19"/>
      <c r="AZ7" s="19"/>
      <c r="BA7" s="19"/>
      <c r="BB7" s="19"/>
      <c r="BC7" s="19"/>
      <c r="BD7" s="19"/>
      <c r="BE7" s="19"/>
      <c r="BF7" s="19"/>
    </row>
    <row r="8" spans="1:58" s="6" customFormat="1" x14ac:dyDescent="0.25">
      <c r="A8" s="756"/>
      <c r="B8" s="98"/>
      <c r="C8" s="99"/>
      <c r="D8" s="100"/>
      <c r="E8" s="150">
        <f t="shared" si="0"/>
        <v>0</v>
      </c>
      <c r="F8" s="101"/>
      <c r="G8" s="99"/>
      <c r="H8" s="100"/>
      <c r="I8" s="150">
        <f t="shared" si="1"/>
        <v>0</v>
      </c>
      <c r="J8" s="101"/>
      <c r="K8" s="99"/>
      <c r="L8" s="100"/>
      <c r="M8" s="150">
        <f t="shared" si="2"/>
        <v>0</v>
      </c>
      <c r="N8" s="101"/>
      <c r="O8" s="99"/>
      <c r="P8" s="100"/>
      <c r="Q8" s="150">
        <f t="shared" si="3"/>
        <v>0</v>
      </c>
      <c r="R8" s="98"/>
      <c r="S8" s="99"/>
      <c r="T8" s="100"/>
      <c r="U8" s="150">
        <f t="shared" si="4"/>
        <v>0</v>
      </c>
      <c r="V8" s="19"/>
      <c r="W8" s="19"/>
      <c r="X8" s="19"/>
      <c r="Y8" s="19"/>
      <c r="Z8" s="276"/>
      <c r="AA8" s="276"/>
      <c r="AB8" s="276"/>
      <c r="AC8" s="276"/>
      <c r="AD8" s="276"/>
      <c r="AE8" s="357"/>
      <c r="AF8" s="198"/>
      <c r="AG8" s="358"/>
      <c r="AH8" s="358"/>
      <c r="AI8" s="358"/>
      <c r="AJ8" s="274"/>
      <c r="AK8" s="274"/>
      <c r="AL8" s="346"/>
      <c r="AM8" s="278"/>
      <c r="AN8" s="278"/>
      <c r="AO8" s="278"/>
      <c r="AP8" s="17"/>
      <c r="AQ8" s="17"/>
      <c r="AR8" s="19"/>
      <c r="AS8" s="19"/>
      <c r="AT8" s="19"/>
      <c r="AU8" s="19"/>
      <c r="AV8" s="19"/>
      <c r="AW8" s="19"/>
      <c r="AX8" s="19"/>
      <c r="AY8" s="19"/>
      <c r="AZ8" s="19"/>
      <c r="BA8" s="19"/>
      <c r="BB8" s="19"/>
      <c r="BC8" s="19"/>
      <c r="BD8" s="19"/>
      <c r="BE8" s="19"/>
      <c r="BF8" s="19"/>
    </row>
    <row r="9" spans="1:58" s="6" customFormat="1" x14ac:dyDescent="0.25">
      <c r="A9" s="756"/>
      <c r="B9" s="98"/>
      <c r="C9" s="99"/>
      <c r="D9" s="100"/>
      <c r="E9" s="150">
        <f t="shared" si="0"/>
        <v>0</v>
      </c>
      <c r="F9" s="101"/>
      <c r="G9" s="99"/>
      <c r="H9" s="100"/>
      <c r="I9" s="150">
        <f t="shared" si="1"/>
        <v>0</v>
      </c>
      <c r="J9" s="101"/>
      <c r="K9" s="99"/>
      <c r="L9" s="100"/>
      <c r="M9" s="150">
        <f t="shared" si="2"/>
        <v>0</v>
      </c>
      <c r="N9" s="101"/>
      <c r="O9" s="99"/>
      <c r="P9" s="100"/>
      <c r="Q9" s="150">
        <f t="shared" si="3"/>
        <v>0</v>
      </c>
      <c r="R9" s="98"/>
      <c r="S9" s="99"/>
      <c r="T9" s="100"/>
      <c r="U9" s="150">
        <f t="shared" si="4"/>
        <v>0</v>
      </c>
      <c r="V9" s="19"/>
      <c r="W9" s="19"/>
      <c r="X9" s="19"/>
      <c r="Y9" s="19"/>
      <c r="Z9" s="276"/>
      <c r="AA9" s="276"/>
      <c r="AB9" s="276"/>
      <c r="AC9" s="342"/>
      <c r="AD9" s="342"/>
      <c r="AE9" s="357"/>
      <c r="AF9" s="198"/>
      <c r="AG9" s="285"/>
      <c r="AH9" s="285"/>
      <c r="AI9" s="285"/>
      <c r="AJ9" s="274"/>
      <c r="AK9" s="274"/>
      <c r="AL9" s="346"/>
      <c r="AM9" s="278"/>
      <c r="AN9" s="278"/>
      <c r="AO9" s="278"/>
      <c r="AP9" s="17"/>
      <c r="AQ9" s="17"/>
      <c r="AR9" s="19"/>
      <c r="AS9" s="19"/>
      <c r="AT9" s="19"/>
      <c r="AU9" s="19"/>
      <c r="AV9" s="19"/>
      <c r="AW9" s="19"/>
      <c r="AX9" s="19"/>
      <c r="AY9" s="19"/>
      <c r="AZ9" s="19"/>
      <c r="BA9" s="19"/>
      <c r="BB9" s="19"/>
      <c r="BC9" s="19"/>
      <c r="BD9" s="19"/>
      <c r="BE9" s="19"/>
      <c r="BF9" s="19"/>
    </row>
    <row r="10" spans="1:58" s="6" customFormat="1" x14ac:dyDescent="0.25">
      <c r="A10" s="756"/>
      <c r="B10" s="98"/>
      <c r="C10" s="99"/>
      <c r="D10" s="100"/>
      <c r="E10" s="150">
        <f t="shared" si="0"/>
        <v>0</v>
      </c>
      <c r="F10" s="101"/>
      <c r="G10" s="99"/>
      <c r="H10" s="100"/>
      <c r="I10" s="150">
        <f t="shared" si="1"/>
        <v>0</v>
      </c>
      <c r="J10" s="101"/>
      <c r="K10" s="99"/>
      <c r="L10" s="100"/>
      <c r="M10" s="150">
        <f t="shared" si="2"/>
        <v>0</v>
      </c>
      <c r="N10" s="101"/>
      <c r="O10" s="99"/>
      <c r="P10" s="100"/>
      <c r="Q10" s="150">
        <f t="shared" si="3"/>
        <v>0</v>
      </c>
      <c r="R10" s="98"/>
      <c r="S10" s="99"/>
      <c r="T10" s="100"/>
      <c r="U10" s="150">
        <f t="shared" si="4"/>
        <v>0</v>
      </c>
      <c r="V10" s="19"/>
      <c r="W10" s="19"/>
      <c r="X10" s="19"/>
      <c r="Y10" s="19"/>
      <c r="Z10" s="276"/>
      <c r="AA10" s="276"/>
      <c r="AB10" s="276"/>
      <c r="AC10" s="342"/>
      <c r="AD10" s="342"/>
      <c r="AE10" s="357"/>
      <c r="AF10" s="198"/>
      <c r="AG10" s="356"/>
      <c r="AH10" s="356"/>
      <c r="AI10" s="366"/>
      <c r="AJ10" s="274"/>
      <c r="AK10" s="274"/>
      <c r="AL10" s="346"/>
      <c r="AM10" s="278"/>
      <c r="AN10" s="278"/>
      <c r="AO10" s="278"/>
      <c r="AP10" s="17"/>
      <c r="AQ10" s="17"/>
      <c r="AR10" s="19"/>
      <c r="AS10" s="19"/>
      <c r="AT10" s="19"/>
      <c r="AU10" s="19"/>
      <c r="AV10" s="19"/>
      <c r="AW10" s="19"/>
      <c r="AX10" s="19"/>
      <c r="AY10" s="19"/>
      <c r="AZ10" s="19"/>
      <c r="BA10" s="19"/>
      <c r="BB10" s="19"/>
      <c r="BC10" s="19"/>
      <c r="BD10" s="19"/>
      <c r="BE10" s="19"/>
      <c r="BF10" s="19"/>
    </row>
    <row r="11" spans="1:58" s="6" customFormat="1" x14ac:dyDescent="0.25">
      <c r="A11" s="756"/>
      <c r="B11" s="98"/>
      <c r="C11" s="99"/>
      <c r="D11" s="100"/>
      <c r="E11" s="150">
        <f t="shared" si="0"/>
        <v>0</v>
      </c>
      <c r="F11" s="101"/>
      <c r="G11" s="99"/>
      <c r="H11" s="100"/>
      <c r="I11" s="150">
        <f t="shared" si="1"/>
        <v>0</v>
      </c>
      <c r="J11" s="101"/>
      <c r="K11" s="99"/>
      <c r="L11" s="100"/>
      <c r="M11" s="150">
        <f t="shared" si="2"/>
        <v>0</v>
      </c>
      <c r="N11" s="101"/>
      <c r="O11" s="99"/>
      <c r="P11" s="100"/>
      <c r="Q11" s="150">
        <f t="shared" si="3"/>
        <v>0</v>
      </c>
      <c r="R11" s="98"/>
      <c r="S11" s="99"/>
      <c r="T11" s="100"/>
      <c r="U11" s="150">
        <f t="shared" si="4"/>
        <v>0</v>
      </c>
      <c r="V11" s="19"/>
      <c r="W11" s="19"/>
      <c r="X11" s="19"/>
      <c r="Y11" s="19"/>
      <c r="Z11" s="276"/>
      <c r="AA11" s="276"/>
      <c r="AB11" s="276"/>
      <c r="AC11" s="342"/>
      <c r="AD11" s="342"/>
      <c r="AE11" s="357"/>
      <c r="AF11" s="198"/>
      <c r="AG11" s="358"/>
      <c r="AH11" s="358"/>
      <c r="AI11" s="366"/>
      <c r="AJ11" s="274"/>
      <c r="AK11" s="274"/>
      <c r="AL11" s="346"/>
      <c r="AM11" s="278"/>
      <c r="AN11" s="278"/>
      <c r="AO11" s="278"/>
      <c r="AP11" s="17"/>
      <c r="AQ11" s="17"/>
      <c r="AR11" s="19"/>
      <c r="AS11" s="19"/>
      <c r="AT11" s="19"/>
      <c r="AU11" s="19"/>
      <c r="AV11" s="19"/>
      <c r="AW11" s="19"/>
      <c r="AX11" s="19"/>
      <c r="AY11" s="19"/>
      <c r="AZ11" s="19"/>
      <c r="BA11" s="19"/>
      <c r="BB11" s="19"/>
      <c r="BC11" s="19"/>
      <c r="BD11" s="19"/>
      <c r="BE11" s="19"/>
      <c r="BF11" s="19"/>
    </row>
    <row r="12" spans="1:58" s="6" customFormat="1" x14ac:dyDescent="0.25">
      <c r="A12" s="756"/>
      <c r="B12" s="98"/>
      <c r="C12" s="99"/>
      <c r="D12" s="100"/>
      <c r="E12" s="150">
        <f t="shared" si="0"/>
        <v>0</v>
      </c>
      <c r="F12" s="101"/>
      <c r="G12" s="99"/>
      <c r="H12" s="100"/>
      <c r="I12" s="150">
        <f t="shared" si="1"/>
        <v>0</v>
      </c>
      <c r="J12" s="101"/>
      <c r="K12" s="99"/>
      <c r="L12" s="100"/>
      <c r="M12" s="150">
        <f t="shared" si="2"/>
        <v>0</v>
      </c>
      <c r="N12" s="101"/>
      <c r="O12" s="99"/>
      <c r="P12" s="100"/>
      <c r="Q12" s="150">
        <f t="shared" si="3"/>
        <v>0</v>
      </c>
      <c r="R12" s="98"/>
      <c r="S12" s="99"/>
      <c r="T12" s="100"/>
      <c r="U12" s="150">
        <f t="shared" si="4"/>
        <v>0</v>
      </c>
      <c r="V12" s="19"/>
      <c r="W12" s="19"/>
      <c r="X12" s="19"/>
      <c r="Y12" s="19"/>
      <c r="Z12" s="276"/>
      <c r="AA12" s="276"/>
      <c r="AB12" s="276"/>
      <c r="AC12" s="276"/>
      <c r="AD12" s="276"/>
      <c r="AE12" s="276"/>
      <c r="AF12" s="198"/>
      <c r="AG12" s="286"/>
      <c r="AH12" s="286"/>
      <c r="AI12" s="366"/>
      <c r="AJ12" s="346"/>
      <c r="AK12" s="200"/>
      <c r="AL12" s="200"/>
      <c r="AM12" s="200"/>
      <c r="AN12" s="17"/>
      <c r="AO12" s="17"/>
      <c r="AP12" s="17"/>
      <c r="AQ12" s="17"/>
      <c r="AR12" s="19"/>
      <c r="AS12" s="19"/>
      <c r="AT12" s="19"/>
      <c r="AU12" s="19"/>
      <c r="AV12" s="19"/>
      <c r="AW12" s="19"/>
      <c r="AX12" s="19"/>
      <c r="AY12" s="19"/>
      <c r="AZ12" s="19"/>
      <c r="BA12" s="19"/>
      <c r="BB12" s="19"/>
      <c r="BC12" s="19"/>
      <c r="BD12" s="19"/>
      <c r="BE12" s="19"/>
      <c r="BF12" s="19"/>
    </row>
    <row r="13" spans="1:58" s="6" customFormat="1" ht="15" customHeight="1" x14ac:dyDescent="0.25">
      <c r="A13" s="756"/>
      <c r="B13" s="98"/>
      <c r="C13" s="99"/>
      <c r="D13" s="100"/>
      <c r="E13" s="150">
        <f t="shared" si="0"/>
        <v>0</v>
      </c>
      <c r="F13" s="101"/>
      <c r="G13" s="99"/>
      <c r="H13" s="100"/>
      <c r="I13" s="150">
        <f t="shared" si="1"/>
        <v>0</v>
      </c>
      <c r="J13" s="101"/>
      <c r="K13" s="99"/>
      <c r="L13" s="100"/>
      <c r="M13" s="150">
        <f t="shared" si="2"/>
        <v>0</v>
      </c>
      <c r="N13" s="101"/>
      <c r="O13" s="99"/>
      <c r="P13" s="100"/>
      <c r="Q13" s="150">
        <f t="shared" si="3"/>
        <v>0</v>
      </c>
      <c r="R13" s="98"/>
      <c r="S13" s="99"/>
      <c r="T13" s="100"/>
      <c r="U13" s="150">
        <f t="shared" si="4"/>
        <v>0</v>
      </c>
      <c r="V13" s="19"/>
      <c r="W13" s="19"/>
      <c r="X13" s="19"/>
      <c r="Y13" s="19"/>
      <c r="Z13" s="276"/>
      <c r="AA13" s="276"/>
      <c r="AB13" s="276"/>
      <c r="AC13" s="276"/>
      <c r="AD13" s="276"/>
      <c r="AE13" s="276"/>
      <c r="AF13" s="198"/>
      <c r="AG13" s="274"/>
      <c r="AH13" s="274"/>
      <c r="AI13" s="274"/>
      <c r="AJ13" s="346"/>
      <c r="AK13" s="273"/>
      <c r="AL13" s="273"/>
      <c r="AM13" s="273"/>
      <c r="AN13" s="17"/>
      <c r="AO13" s="17"/>
      <c r="AP13" s="17"/>
      <c r="AQ13" s="17"/>
      <c r="AR13" s="19"/>
      <c r="AS13" s="19"/>
      <c r="AT13" s="19"/>
      <c r="AU13" s="19"/>
      <c r="AV13" s="19"/>
      <c r="AW13" s="19"/>
      <c r="AX13" s="19"/>
      <c r="AY13" s="19"/>
      <c r="AZ13" s="19"/>
      <c r="BA13" s="19"/>
      <c r="BB13" s="19"/>
      <c r="BC13" s="19"/>
      <c r="BD13" s="19"/>
      <c r="BE13" s="19"/>
      <c r="BF13" s="19"/>
    </row>
    <row r="14" spans="1:58" s="6" customFormat="1" x14ac:dyDescent="0.25">
      <c r="A14" s="756"/>
      <c r="B14" s="98"/>
      <c r="C14" s="99"/>
      <c r="D14" s="100"/>
      <c r="E14" s="150">
        <f t="shared" si="0"/>
        <v>0</v>
      </c>
      <c r="F14" s="101"/>
      <c r="G14" s="99"/>
      <c r="H14" s="100"/>
      <c r="I14" s="150">
        <f t="shared" si="1"/>
        <v>0</v>
      </c>
      <c r="J14" s="101"/>
      <c r="K14" s="99"/>
      <c r="L14" s="100"/>
      <c r="M14" s="150">
        <f t="shared" si="2"/>
        <v>0</v>
      </c>
      <c r="N14" s="101"/>
      <c r="O14" s="99"/>
      <c r="P14" s="100"/>
      <c r="Q14" s="150">
        <f t="shared" si="3"/>
        <v>0</v>
      </c>
      <c r="R14" s="98"/>
      <c r="S14" s="99"/>
      <c r="T14" s="100"/>
      <c r="U14" s="150">
        <f t="shared" si="4"/>
        <v>0</v>
      </c>
      <c r="V14" s="19"/>
      <c r="W14" s="19"/>
      <c r="X14" s="19"/>
      <c r="Y14" s="19"/>
      <c r="Z14" s="346"/>
      <c r="AA14" s="359"/>
      <c r="AB14" s="276"/>
      <c r="AC14" s="360"/>
      <c r="AD14" s="197"/>
      <c r="AE14" s="199"/>
      <c r="AF14" s="198"/>
      <c r="AG14" s="361"/>
      <c r="AH14" s="201"/>
      <c r="AI14" s="200"/>
      <c r="AJ14" s="346"/>
      <c r="AK14" s="273"/>
      <c r="AL14" s="273"/>
      <c r="AM14" s="273"/>
      <c r="AN14" s="17"/>
      <c r="AO14" s="17"/>
      <c r="AP14" s="17"/>
      <c r="AQ14" s="17"/>
      <c r="AR14" s="19"/>
      <c r="AS14" s="19"/>
      <c r="AT14" s="19"/>
      <c r="AU14" s="19"/>
      <c r="AV14" s="19"/>
      <c r="AW14" s="19"/>
      <c r="AX14" s="19"/>
      <c r="AY14" s="19"/>
      <c r="AZ14" s="19"/>
      <c r="BA14" s="19"/>
      <c r="BB14" s="19"/>
      <c r="BC14" s="19"/>
      <c r="BD14" s="19"/>
      <c r="BE14" s="19"/>
      <c r="BF14" s="19"/>
    </row>
    <row r="15" spans="1:58" s="6" customFormat="1" x14ac:dyDescent="0.25">
      <c r="A15" s="756"/>
      <c r="B15" s="98"/>
      <c r="C15" s="99"/>
      <c r="D15" s="100"/>
      <c r="E15" s="150">
        <f t="shared" si="0"/>
        <v>0</v>
      </c>
      <c r="F15" s="101"/>
      <c r="G15" s="99"/>
      <c r="H15" s="100"/>
      <c r="I15" s="150">
        <f t="shared" si="1"/>
        <v>0</v>
      </c>
      <c r="J15" s="101"/>
      <c r="K15" s="99"/>
      <c r="L15" s="100"/>
      <c r="M15" s="150">
        <f t="shared" si="2"/>
        <v>0</v>
      </c>
      <c r="N15" s="101"/>
      <c r="O15" s="99"/>
      <c r="P15" s="100"/>
      <c r="Q15" s="150">
        <f t="shared" si="3"/>
        <v>0</v>
      </c>
      <c r="R15" s="98"/>
      <c r="S15" s="99"/>
      <c r="T15" s="100"/>
      <c r="U15" s="150">
        <f t="shared" si="4"/>
        <v>0</v>
      </c>
      <c r="V15" s="19"/>
      <c r="W15" s="19"/>
      <c r="X15" s="19"/>
      <c r="Y15" s="19"/>
      <c r="Z15" s="346"/>
      <c r="AA15" s="359"/>
      <c r="AB15" s="276"/>
      <c r="AC15" s="360"/>
      <c r="AD15" s="197"/>
      <c r="AE15" s="199"/>
      <c r="AF15" s="198"/>
      <c r="AG15" s="361"/>
      <c r="AH15" s="201"/>
      <c r="AI15" s="200"/>
      <c r="AJ15" s="346"/>
      <c r="AK15" s="273"/>
      <c r="AL15" s="273"/>
      <c r="AM15" s="273"/>
      <c r="AN15" s="17"/>
      <c r="AO15" s="17"/>
      <c r="AP15" s="17"/>
      <c r="AQ15" s="17"/>
      <c r="AR15" s="19"/>
      <c r="AS15" s="19"/>
      <c r="AT15" s="19"/>
      <c r="AU15" s="19"/>
      <c r="AV15" s="19"/>
      <c r="AW15" s="19"/>
      <c r="AX15" s="19"/>
      <c r="AY15" s="19"/>
      <c r="AZ15" s="19"/>
      <c r="BA15" s="19"/>
      <c r="BB15" s="19"/>
      <c r="BC15" s="19"/>
      <c r="BD15" s="19"/>
      <c r="BE15" s="19"/>
      <c r="BF15" s="19"/>
    </row>
    <row r="16" spans="1:58" s="351" customFormat="1" ht="15.75" thickBot="1" x14ac:dyDescent="0.3">
      <c r="A16" s="757"/>
      <c r="B16" s="269" t="s">
        <v>1</v>
      </c>
      <c r="C16" s="348"/>
      <c r="D16" s="349"/>
      <c r="E16" s="150">
        <f t="shared" si="0"/>
        <v>0</v>
      </c>
      <c r="F16" s="270" t="s">
        <v>1</v>
      </c>
      <c r="G16" s="348"/>
      <c r="H16" s="349"/>
      <c r="I16" s="150">
        <f t="shared" si="1"/>
        <v>0</v>
      </c>
      <c r="J16" s="270" t="s">
        <v>1</v>
      </c>
      <c r="K16" s="348"/>
      <c r="L16" s="349"/>
      <c r="M16" s="150">
        <f t="shared" si="2"/>
        <v>0</v>
      </c>
      <c r="N16" s="270" t="s">
        <v>1</v>
      </c>
      <c r="O16" s="348"/>
      <c r="P16" s="349"/>
      <c r="Q16" s="150">
        <f t="shared" si="3"/>
        <v>0</v>
      </c>
      <c r="R16" s="269" t="s">
        <v>1</v>
      </c>
      <c r="S16" s="348"/>
      <c r="T16" s="349"/>
      <c r="U16" s="150">
        <f t="shared" si="4"/>
        <v>0</v>
      </c>
      <c r="V16" s="350"/>
      <c r="W16" s="350"/>
      <c r="X16" s="350"/>
      <c r="Y16" s="350"/>
      <c r="Z16" s="346"/>
      <c r="AA16" s="359"/>
      <c r="AB16" s="276"/>
      <c r="AC16" s="360"/>
      <c r="AD16" s="197"/>
      <c r="AE16" s="199"/>
      <c r="AF16" s="198"/>
      <c r="AG16" s="361"/>
      <c r="AH16" s="201"/>
      <c r="AI16" s="200"/>
      <c r="AJ16" s="346"/>
      <c r="AK16" s="347"/>
      <c r="AL16" s="347"/>
      <c r="AM16" s="347"/>
      <c r="AN16" s="352"/>
      <c r="AO16" s="352"/>
      <c r="AP16" s="352"/>
      <c r="AQ16" s="352"/>
      <c r="AR16" s="350"/>
      <c r="AS16" s="350"/>
      <c r="AT16" s="350"/>
      <c r="AU16" s="350"/>
      <c r="AV16" s="350"/>
      <c r="AW16" s="350"/>
      <c r="AX16" s="350"/>
      <c r="AY16" s="350"/>
      <c r="AZ16" s="350"/>
      <c r="BA16" s="350"/>
      <c r="BB16" s="350"/>
      <c r="BC16" s="350"/>
      <c r="BD16" s="350"/>
      <c r="BE16" s="350"/>
      <c r="BF16" s="350"/>
    </row>
    <row r="17" spans="1:58" ht="15.75" thickBot="1" x14ac:dyDescent="0.3">
      <c r="A17" s="758"/>
      <c r="B17" s="425" t="s">
        <v>45</v>
      </c>
      <c r="C17" s="424"/>
      <c r="D17" s="424"/>
      <c r="E17" s="152">
        <f>IFERROR(SUM(E6:E16),0)</f>
        <v>0</v>
      </c>
      <c r="F17" s="423" t="s">
        <v>45</v>
      </c>
      <c r="G17" s="424"/>
      <c r="H17" s="424"/>
      <c r="I17" s="152">
        <f>IFERROR(SUM(I6:I16),0)</f>
        <v>0</v>
      </c>
      <c r="J17" s="423" t="s">
        <v>45</v>
      </c>
      <c r="K17" s="424"/>
      <c r="L17" s="424"/>
      <c r="M17" s="152">
        <f>IFERROR(SUM(M6:M16),0)</f>
        <v>0</v>
      </c>
      <c r="N17" s="423" t="s">
        <v>45</v>
      </c>
      <c r="O17" s="424"/>
      <c r="P17" s="424"/>
      <c r="Q17" s="152">
        <f>IFERROR(SUM(Q6:Q16),0)</f>
        <v>0</v>
      </c>
      <c r="R17" s="425" t="s">
        <v>45</v>
      </c>
      <c r="S17" s="424"/>
      <c r="T17" s="424"/>
      <c r="U17" s="152">
        <f>IFERROR(SUM(U6:U16),0)</f>
        <v>0</v>
      </c>
      <c r="Z17" s="346"/>
      <c r="AA17" s="359"/>
      <c r="AB17" s="276"/>
      <c r="AC17" s="360"/>
      <c r="AD17" s="197"/>
      <c r="AE17" s="199"/>
      <c r="AF17" s="198"/>
      <c r="AG17" s="361"/>
      <c r="AH17" s="201"/>
      <c r="AI17" s="200"/>
      <c r="AJ17" s="346"/>
      <c r="AK17" s="242"/>
      <c r="AL17" s="242"/>
      <c r="AM17" s="242"/>
    </row>
    <row r="18" spans="1:58" x14ac:dyDescent="0.25">
      <c r="A18" s="753">
        <f>IF(E17&gt;0,1,0)</f>
        <v>0</v>
      </c>
      <c r="B18" s="753"/>
      <c r="C18" s="753"/>
      <c r="D18" s="753"/>
      <c r="E18" s="753"/>
      <c r="F18" s="753"/>
      <c r="G18" s="753"/>
      <c r="H18" s="753"/>
      <c r="I18" s="753"/>
      <c r="J18" s="753"/>
      <c r="K18" s="753"/>
      <c r="L18" s="753"/>
      <c r="M18" s="753"/>
      <c r="N18" s="753"/>
      <c r="O18" s="753"/>
      <c r="P18" s="753"/>
      <c r="Q18" s="753"/>
      <c r="R18" s="753"/>
      <c r="S18" s="753"/>
      <c r="T18" s="753"/>
      <c r="U18" s="753"/>
      <c r="Z18" s="346"/>
      <c r="AA18" s="359"/>
      <c r="AB18" s="276"/>
      <c r="AC18" s="360"/>
      <c r="AD18" s="197"/>
      <c r="AE18" s="199"/>
      <c r="AF18" s="198"/>
      <c r="AG18" s="361"/>
      <c r="AH18" s="201"/>
      <c r="AI18" s="200"/>
      <c r="AJ18" s="346"/>
      <c r="AK18" s="200"/>
      <c r="AL18" s="200"/>
      <c r="AM18" s="200"/>
    </row>
    <row r="19" spans="1:58" x14ac:dyDescent="0.25">
      <c r="A19" s="754"/>
      <c r="B19" s="754"/>
      <c r="C19" s="754"/>
      <c r="D19" s="754"/>
      <c r="E19" s="754"/>
      <c r="F19" s="754"/>
      <c r="G19" s="754"/>
      <c r="H19" s="754"/>
      <c r="I19" s="754"/>
      <c r="J19" s="754"/>
      <c r="K19" s="754"/>
      <c r="L19" s="754"/>
      <c r="M19" s="754"/>
      <c r="N19" s="754"/>
      <c r="O19" s="754"/>
      <c r="P19" s="754"/>
      <c r="Q19" s="754"/>
      <c r="R19" s="754"/>
      <c r="S19" s="754"/>
      <c r="T19" s="754"/>
      <c r="U19" s="754"/>
      <c r="Z19" s="198"/>
      <c r="AA19" s="198"/>
      <c r="AB19" s="276"/>
      <c r="AC19" s="241"/>
      <c r="AD19" s="241"/>
      <c r="AE19" s="199"/>
      <c r="AF19" s="198"/>
      <c r="AG19" s="367"/>
      <c r="AH19" s="367"/>
      <c r="AI19" s="367"/>
      <c r="AJ19" s="346"/>
      <c r="AK19" s="200"/>
      <c r="AL19" s="200"/>
      <c r="AM19" s="200"/>
    </row>
    <row r="20" spans="1:58" x14ac:dyDescent="0.25">
      <c r="A20" s="754"/>
      <c r="B20" s="754"/>
      <c r="C20" s="754"/>
      <c r="D20" s="754"/>
      <c r="E20" s="754"/>
      <c r="F20" s="754"/>
      <c r="G20" s="754"/>
      <c r="H20" s="754"/>
      <c r="I20" s="754"/>
      <c r="J20" s="754"/>
      <c r="K20" s="754"/>
      <c r="L20" s="754"/>
      <c r="M20" s="754"/>
      <c r="N20" s="754"/>
      <c r="O20" s="754"/>
      <c r="P20" s="754"/>
      <c r="Q20" s="754"/>
      <c r="R20" s="754"/>
      <c r="S20" s="754"/>
      <c r="T20" s="754"/>
      <c r="U20" s="754"/>
      <c r="Z20" s="198"/>
      <c r="AA20" s="198"/>
      <c r="AB20" s="276"/>
      <c r="AC20" s="278"/>
      <c r="AD20" s="362"/>
      <c r="AE20" s="200"/>
      <c r="AF20" s="198"/>
      <c r="AG20" s="201"/>
      <c r="AH20" s="363"/>
      <c r="AI20" s="364"/>
      <c r="AJ20" s="346"/>
      <c r="AK20" s="200"/>
      <c r="AL20" s="200"/>
      <c r="AM20" s="200"/>
    </row>
    <row r="21" spans="1:58" s="7" customFormat="1" ht="15.75" thickBot="1" x14ac:dyDescent="0.3">
      <c r="A21" s="759"/>
      <c r="B21" s="759"/>
      <c r="C21" s="759"/>
      <c r="D21" s="759"/>
      <c r="E21" s="759"/>
      <c r="F21" s="759"/>
      <c r="G21" s="759"/>
      <c r="H21" s="759"/>
      <c r="I21" s="759"/>
      <c r="J21" s="759"/>
      <c r="K21" s="759"/>
      <c r="L21" s="759"/>
      <c r="M21" s="759"/>
      <c r="N21" s="759"/>
      <c r="O21" s="759"/>
      <c r="P21" s="759"/>
      <c r="Q21" s="759"/>
      <c r="R21" s="759"/>
      <c r="S21" s="759"/>
      <c r="T21" s="759"/>
      <c r="U21" s="759"/>
      <c r="V21" s="17"/>
      <c r="W21" s="17"/>
      <c r="X21" s="17"/>
      <c r="Y21" s="17"/>
      <c r="Z21" s="198"/>
      <c r="AA21" s="198"/>
      <c r="AB21" s="345"/>
      <c r="AC21" s="198"/>
      <c r="AD21" s="198"/>
      <c r="AE21" s="198"/>
      <c r="AF21" s="198"/>
      <c r="AG21" s="368"/>
      <c r="AH21" s="368"/>
      <c r="AI21" s="368"/>
      <c r="AJ21" s="346"/>
      <c r="AK21" s="200"/>
      <c r="AL21" s="200"/>
      <c r="AM21" s="200"/>
      <c r="AN21" s="17"/>
      <c r="AO21" s="17"/>
      <c r="AP21" s="17"/>
      <c r="AQ21" s="17"/>
      <c r="AR21" s="17"/>
      <c r="AS21" s="17"/>
      <c r="AT21" s="17"/>
      <c r="AU21" s="17"/>
      <c r="AV21" s="17"/>
      <c r="AW21" s="17"/>
      <c r="AX21" s="17"/>
      <c r="AY21" s="17"/>
      <c r="AZ21" s="17"/>
      <c r="BA21" s="17"/>
      <c r="BB21" s="17"/>
      <c r="BC21" s="17"/>
      <c r="BD21" s="17"/>
      <c r="BE21" s="17"/>
      <c r="BF21" s="17"/>
    </row>
    <row r="22" spans="1:58" ht="30.75" customHeight="1" thickBot="1" x14ac:dyDescent="0.3">
      <c r="A22" s="341" t="s">
        <v>17</v>
      </c>
      <c r="B22" s="387"/>
      <c r="C22" s="387"/>
      <c r="D22" s="387"/>
      <c r="E22" s="387"/>
      <c r="F22" s="387"/>
      <c r="G22" s="387"/>
      <c r="H22" s="387"/>
      <c r="I22" s="387"/>
      <c r="J22" s="387"/>
      <c r="K22" s="387"/>
      <c r="L22" s="387"/>
      <c r="M22" s="387"/>
      <c r="N22" s="387"/>
      <c r="O22" s="387"/>
      <c r="P22" s="387"/>
      <c r="Q22" s="387"/>
      <c r="R22" s="387"/>
      <c r="S22" s="387"/>
      <c r="T22" s="387"/>
      <c r="U22" s="388"/>
      <c r="Z22" s="198"/>
      <c r="AA22" s="198"/>
      <c r="AB22" s="198"/>
      <c r="AC22" s="198"/>
      <c r="AD22" s="198"/>
      <c r="AE22" s="198"/>
      <c r="AF22" s="198"/>
      <c r="AG22" s="198"/>
      <c r="AH22" s="198"/>
      <c r="AI22" s="198"/>
      <c r="AJ22" s="198"/>
      <c r="AK22" s="198"/>
      <c r="AL22" s="198"/>
      <c r="AM22" s="198"/>
      <c r="AN22" s="198"/>
      <c r="AO22" s="198"/>
      <c r="AP22" s="198"/>
      <c r="AQ22" s="198"/>
    </row>
    <row r="23" spans="1:58" s="6" customFormat="1" ht="15.75" thickBot="1" x14ac:dyDescent="0.3">
      <c r="A23" s="760"/>
      <c r="B23" s="446" t="s">
        <v>16</v>
      </c>
      <c r="C23" s="446"/>
      <c r="D23" s="446"/>
      <c r="E23" s="447"/>
      <c r="F23" s="448" t="s">
        <v>3</v>
      </c>
      <c r="G23" s="446"/>
      <c r="H23" s="446"/>
      <c r="I23" s="447"/>
      <c r="J23" s="448" t="s">
        <v>6</v>
      </c>
      <c r="K23" s="446"/>
      <c r="L23" s="446"/>
      <c r="M23" s="447"/>
      <c r="N23" s="448" t="s">
        <v>7</v>
      </c>
      <c r="O23" s="446"/>
      <c r="P23" s="446"/>
      <c r="Q23" s="447"/>
      <c r="R23" s="448" t="s">
        <v>4</v>
      </c>
      <c r="S23" s="446"/>
      <c r="T23" s="446"/>
      <c r="U23" s="447"/>
      <c r="V23" s="19"/>
      <c r="W23" s="19"/>
      <c r="X23" s="19"/>
      <c r="Y23" s="19"/>
      <c r="Z23" s="198"/>
      <c r="AA23" s="198"/>
      <c r="AB23" s="198"/>
      <c r="AC23" s="198"/>
      <c r="AD23" s="198"/>
      <c r="AE23" s="198"/>
      <c r="AF23" s="198"/>
      <c r="AG23" s="198"/>
      <c r="AH23" s="198"/>
      <c r="AI23" s="198"/>
      <c r="AJ23" s="198"/>
      <c r="AK23" s="198"/>
      <c r="AL23" s="198"/>
      <c r="AM23" s="198"/>
      <c r="AN23" s="198"/>
      <c r="AO23" s="198"/>
      <c r="AP23" s="198"/>
      <c r="AQ23" s="198"/>
      <c r="AR23" s="19"/>
      <c r="AS23" s="19"/>
      <c r="AT23" s="19"/>
      <c r="AU23" s="19"/>
      <c r="AV23" s="19"/>
      <c r="AW23" s="19"/>
      <c r="AX23" s="19"/>
      <c r="AY23" s="19"/>
      <c r="AZ23" s="19"/>
      <c r="BA23" s="19"/>
      <c r="BB23" s="19"/>
      <c r="BC23" s="19"/>
      <c r="BD23" s="19"/>
      <c r="BE23" s="19"/>
      <c r="BF23" s="19"/>
    </row>
    <row r="24" spans="1:58" s="20" customFormat="1" ht="76.5" customHeight="1" x14ac:dyDescent="0.25">
      <c r="A24" s="761"/>
      <c r="B24" s="204" t="s">
        <v>38</v>
      </c>
      <c r="C24" s="205" t="s">
        <v>40</v>
      </c>
      <c r="D24" s="205" t="s">
        <v>39</v>
      </c>
      <c r="E24" s="149" t="s">
        <v>41</v>
      </c>
      <c r="F24" s="206" t="s">
        <v>38</v>
      </c>
      <c r="G24" s="205" t="s">
        <v>40</v>
      </c>
      <c r="H24" s="205" t="s">
        <v>42</v>
      </c>
      <c r="I24" s="153" t="s">
        <v>41</v>
      </c>
      <c r="J24" s="206" t="s">
        <v>38</v>
      </c>
      <c r="K24" s="205" t="s">
        <v>40</v>
      </c>
      <c r="L24" s="205" t="s">
        <v>42</v>
      </c>
      <c r="M24" s="153" t="s">
        <v>41</v>
      </c>
      <c r="N24" s="206" t="s">
        <v>38</v>
      </c>
      <c r="O24" s="205" t="s">
        <v>40</v>
      </c>
      <c r="P24" s="205" t="s">
        <v>39</v>
      </c>
      <c r="Q24" s="153" t="s">
        <v>41</v>
      </c>
      <c r="R24" s="206" t="s">
        <v>38</v>
      </c>
      <c r="S24" s="205" t="s">
        <v>40</v>
      </c>
      <c r="T24" s="205" t="s">
        <v>39</v>
      </c>
      <c r="U24" s="149" t="s">
        <v>41</v>
      </c>
      <c r="V24" s="23"/>
      <c r="W24" s="23"/>
      <c r="X24" s="23"/>
      <c r="Y24" s="23"/>
      <c r="Z24" s="198"/>
      <c r="AA24" s="198"/>
      <c r="AB24" s="198"/>
      <c r="AC24" s="198"/>
      <c r="AD24" s="198"/>
      <c r="AE24" s="198"/>
      <c r="AF24" s="198"/>
      <c r="AG24" s="198"/>
      <c r="AH24" s="198"/>
      <c r="AI24" s="198"/>
      <c r="AJ24" s="198"/>
      <c r="AK24" s="198"/>
      <c r="AL24" s="198"/>
      <c r="AM24" s="198"/>
      <c r="AN24" s="198"/>
      <c r="AO24" s="198"/>
      <c r="AP24" s="198"/>
      <c r="AQ24" s="198"/>
      <c r="AR24" s="23"/>
      <c r="AS24" s="23"/>
      <c r="AT24" s="23"/>
      <c r="AU24" s="23"/>
      <c r="AV24" s="23"/>
      <c r="AW24" s="23"/>
      <c r="AX24" s="23"/>
      <c r="AY24" s="23"/>
      <c r="AZ24" s="23"/>
      <c r="BA24" s="23"/>
      <c r="BB24" s="23"/>
      <c r="BC24" s="23"/>
      <c r="BD24" s="23"/>
      <c r="BE24" s="23"/>
      <c r="BF24" s="23"/>
    </row>
    <row r="25" spans="1:58" s="6" customFormat="1" x14ac:dyDescent="0.25">
      <c r="A25" s="756" t="s">
        <v>136</v>
      </c>
      <c r="B25" s="98"/>
      <c r="C25" s="99"/>
      <c r="D25" s="100"/>
      <c r="E25" s="150">
        <f>IF(C25&gt;=0.01,C25/D25,0)</f>
        <v>0</v>
      </c>
      <c r="F25" s="101"/>
      <c r="G25" s="99"/>
      <c r="H25" s="100"/>
      <c r="I25" s="154">
        <f>IF(G25&gt;=0.01,G25/H25,0)</f>
        <v>0</v>
      </c>
      <c r="J25" s="101"/>
      <c r="K25" s="99"/>
      <c r="L25" s="100"/>
      <c r="M25" s="154">
        <f>IF(K25&gt;=0.01,K25/L25,0)</f>
        <v>0</v>
      </c>
      <c r="N25" s="101"/>
      <c r="O25" s="99"/>
      <c r="P25" s="100"/>
      <c r="Q25" s="154">
        <f>IF(O25&gt;=0.01,O25/P25,0)</f>
        <v>0</v>
      </c>
      <c r="R25" s="101"/>
      <c r="S25" s="99"/>
      <c r="T25" s="100"/>
      <c r="U25" s="150">
        <f>IF(S25&gt;=0.01,S25/T25,0)</f>
        <v>0</v>
      </c>
      <c r="V25" s="19"/>
      <c r="W25" s="19"/>
      <c r="X25" s="19"/>
      <c r="Y25" s="19"/>
      <c r="Z25" s="198"/>
      <c r="AA25" s="198"/>
      <c r="AB25" s="198"/>
      <c r="AC25" s="198"/>
      <c r="AD25" s="198"/>
      <c r="AE25" s="198"/>
      <c r="AF25" s="198"/>
      <c r="AG25" s="198"/>
      <c r="AH25" s="198"/>
      <c r="AI25" s="198"/>
      <c r="AJ25" s="198"/>
      <c r="AK25" s="198"/>
      <c r="AL25" s="198"/>
      <c r="AM25" s="198"/>
      <c r="AN25" s="198"/>
      <c r="AO25" s="198"/>
      <c r="AP25" s="198"/>
      <c r="AQ25" s="198"/>
      <c r="AR25" s="19"/>
      <c r="AS25" s="19"/>
      <c r="AT25" s="19"/>
      <c r="AU25" s="19"/>
      <c r="AV25" s="19"/>
      <c r="AW25" s="19"/>
      <c r="AX25" s="19"/>
      <c r="AY25" s="19"/>
      <c r="AZ25" s="19"/>
      <c r="BA25" s="19"/>
      <c r="BB25" s="19"/>
      <c r="BC25" s="19"/>
      <c r="BD25" s="19"/>
      <c r="BE25" s="19"/>
      <c r="BF25" s="19"/>
    </row>
    <row r="26" spans="1:58" s="6" customFormat="1" ht="21" x14ac:dyDescent="0.25">
      <c r="A26" s="756"/>
      <c r="B26" s="98"/>
      <c r="C26" s="99"/>
      <c r="D26" s="100"/>
      <c r="E26" s="150">
        <f t="shared" ref="E26:E35" si="5">IF(C26&gt;=0.01,C26/D26,0)</f>
        <v>0</v>
      </c>
      <c r="F26" s="101"/>
      <c r="G26" s="99"/>
      <c r="H26" s="100"/>
      <c r="I26" s="154">
        <f t="shared" ref="I26:I35" si="6">IF(G26&gt;=0.01,G26/H26,0)</f>
        <v>0</v>
      </c>
      <c r="J26" s="101"/>
      <c r="K26" s="99"/>
      <c r="L26" s="100"/>
      <c r="M26" s="154">
        <f t="shared" ref="M26:M35" si="7">IF(K26&gt;=0.01,K26/L26,0)</f>
        <v>0</v>
      </c>
      <c r="N26" s="101"/>
      <c r="O26" s="99"/>
      <c r="P26" s="100"/>
      <c r="Q26" s="154">
        <f t="shared" ref="Q26:Q35" si="8">IF(O26&gt;=0.01,O26/P26,0)</f>
        <v>0</v>
      </c>
      <c r="R26" s="101"/>
      <c r="S26" s="99"/>
      <c r="T26" s="100"/>
      <c r="U26" s="150">
        <f t="shared" ref="U26:U35" si="9">IF(S26&gt;=0.01,S26/T26,0)</f>
        <v>0</v>
      </c>
      <c r="V26" s="19"/>
      <c r="W26" s="19"/>
      <c r="X26" s="19"/>
      <c r="Y26" s="19"/>
      <c r="Z26" s="276"/>
      <c r="AA26" s="276"/>
      <c r="AB26" s="276"/>
      <c r="AC26" s="283"/>
      <c r="AD26" s="283"/>
      <c r="AE26" s="283"/>
      <c r="AF26" s="283"/>
      <c r="AG26" s="283"/>
      <c r="AH26" s="283"/>
      <c r="AI26" s="283"/>
      <c r="AJ26" s="283"/>
      <c r="AK26" s="283"/>
      <c r="AL26" s="283"/>
      <c r="AM26" s="283"/>
      <c r="AN26" s="283"/>
      <c r="AO26" s="283"/>
      <c r="AP26" s="283"/>
      <c r="AQ26" s="283"/>
      <c r="AR26" s="19"/>
      <c r="AS26" s="19"/>
      <c r="AT26" s="19"/>
      <c r="AU26" s="19"/>
      <c r="AV26" s="19"/>
      <c r="AW26" s="19"/>
      <c r="AX26" s="19"/>
      <c r="AY26" s="19"/>
      <c r="AZ26" s="19"/>
      <c r="BA26" s="19"/>
      <c r="BB26" s="19"/>
      <c r="BC26" s="19"/>
      <c r="BD26" s="19"/>
      <c r="BE26" s="19"/>
      <c r="BF26" s="19"/>
    </row>
    <row r="27" spans="1:58" s="6" customFormat="1" x14ac:dyDescent="0.25">
      <c r="A27" s="756"/>
      <c r="B27" s="98"/>
      <c r="C27" s="99"/>
      <c r="D27" s="100"/>
      <c r="E27" s="150">
        <f t="shared" si="5"/>
        <v>0</v>
      </c>
      <c r="F27" s="101"/>
      <c r="G27" s="99"/>
      <c r="H27" s="100"/>
      <c r="I27" s="154">
        <f t="shared" si="6"/>
        <v>0</v>
      </c>
      <c r="J27" s="101"/>
      <c r="K27" s="99"/>
      <c r="L27" s="100"/>
      <c r="M27" s="154">
        <f t="shared" si="7"/>
        <v>0</v>
      </c>
      <c r="N27" s="101"/>
      <c r="O27" s="99"/>
      <c r="P27" s="100"/>
      <c r="Q27" s="154">
        <f t="shared" si="8"/>
        <v>0</v>
      </c>
      <c r="R27" s="101"/>
      <c r="S27" s="99"/>
      <c r="T27" s="100"/>
      <c r="U27" s="150">
        <f t="shared" si="9"/>
        <v>0</v>
      </c>
      <c r="V27" s="19"/>
      <c r="W27" s="19"/>
      <c r="X27" s="19"/>
      <c r="Y27" s="19"/>
      <c r="Z27" s="276"/>
      <c r="AA27" s="276"/>
      <c r="AB27" s="276"/>
      <c r="AC27" s="276"/>
      <c r="AD27" s="276"/>
      <c r="AE27" s="276"/>
      <c r="AF27" s="276"/>
      <c r="AG27" s="276"/>
      <c r="AH27" s="276"/>
      <c r="AI27" s="276"/>
      <c r="AJ27" s="276"/>
      <c r="AK27" s="276"/>
      <c r="AL27" s="276"/>
      <c r="AM27" s="276"/>
      <c r="AN27" s="276"/>
      <c r="AO27" s="276"/>
      <c r="AP27" s="276"/>
      <c r="AQ27" s="276"/>
      <c r="AR27" s="19"/>
      <c r="AS27" s="19"/>
      <c r="AT27" s="19"/>
      <c r="AU27" s="19"/>
      <c r="AV27" s="19"/>
      <c r="AW27" s="19"/>
      <c r="AX27" s="19"/>
      <c r="AY27" s="19"/>
      <c r="AZ27" s="19"/>
      <c r="BA27" s="19"/>
      <c r="BB27" s="19"/>
      <c r="BC27" s="19"/>
      <c r="BD27" s="19"/>
      <c r="BE27" s="19"/>
      <c r="BF27" s="19"/>
    </row>
    <row r="28" spans="1:58" s="6" customFormat="1" x14ac:dyDescent="0.25">
      <c r="A28" s="756"/>
      <c r="B28" s="98"/>
      <c r="C28" s="99"/>
      <c r="D28" s="100"/>
      <c r="E28" s="150">
        <f t="shared" si="5"/>
        <v>0</v>
      </c>
      <c r="F28" s="101"/>
      <c r="G28" s="99"/>
      <c r="H28" s="100"/>
      <c r="I28" s="154">
        <f t="shared" si="6"/>
        <v>0</v>
      </c>
      <c r="J28" s="101"/>
      <c r="K28" s="99"/>
      <c r="L28" s="100"/>
      <c r="M28" s="154">
        <f t="shared" si="7"/>
        <v>0</v>
      </c>
      <c r="N28" s="101"/>
      <c r="O28" s="99"/>
      <c r="P28" s="100"/>
      <c r="Q28" s="154">
        <f t="shared" si="8"/>
        <v>0</v>
      </c>
      <c r="R28" s="101"/>
      <c r="S28" s="99"/>
      <c r="T28" s="100"/>
      <c r="U28" s="150">
        <f t="shared" si="9"/>
        <v>0</v>
      </c>
      <c r="V28" s="19"/>
      <c r="W28" s="19"/>
      <c r="X28" s="19"/>
      <c r="Y28" s="19"/>
      <c r="Z28" s="276"/>
      <c r="AA28" s="276"/>
      <c r="AB28" s="276"/>
      <c r="AC28" s="241"/>
      <c r="AD28" s="241"/>
      <c r="AE28" s="241"/>
      <c r="AF28" s="198"/>
      <c r="AG28" s="241"/>
      <c r="AH28" s="241"/>
      <c r="AI28" s="241"/>
      <c r="AJ28" s="241"/>
      <c r="AK28" s="241"/>
      <c r="AL28" s="241"/>
      <c r="AM28" s="241"/>
      <c r="AN28" s="241"/>
      <c r="AO28" s="241"/>
      <c r="AP28" s="241"/>
      <c r="AQ28" s="241"/>
      <c r="AR28" s="19"/>
      <c r="AS28" s="19"/>
      <c r="AT28" s="19"/>
      <c r="AU28" s="19"/>
      <c r="AV28" s="19"/>
      <c r="AW28" s="19"/>
      <c r="AX28" s="19"/>
      <c r="AY28" s="19"/>
      <c r="AZ28" s="19"/>
      <c r="BA28" s="19"/>
      <c r="BB28" s="19"/>
      <c r="BC28" s="19"/>
      <c r="BD28" s="19"/>
      <c r="BE28" s="19"/>
      <c r="BF28" s="19"/>
    </row>
    <row r="29" spans="1:58" s="6" customFormat="1" x14ac:dyDescent="0.25">
      <c r="A29" s="756"/>
      <c r="B29" s="98"/>
      <c r="C29" s="99"/>
      <c r="D29" s="100"/>
      <c r="E29" s="150">
        <f t="shared" si="5"/>
        <v>0</v>
      </c>
      <c r="F29" s="101"/>
      <c r="G29" s="99"/>
      <c r="H29" s="100"/>
      <c r="I29" s="154">
        <f t="shared" si="6"/>
        <v>0</v>
      </c>
      <c r="J29" s="101"/>
      <c r="K29" s="99"/>
      <c r="L29" s="100"/>
      <c r="M29" s="154">
        <f t="shared" si="7"/>
        <v>0</v>
      </c>
      <c r="N29" s="101"/>
      <c r="O29" s="99"/>
      <c r="P29" s="100"/>
      <c r="Q29" s="154">
        <f t="shared" si="8"/>
        <v>0</v>
      </c>
      <c r="R29" s="101"/>
      <c r="S29" s="99"/>
      <c r="T29" s="100"/>
      <c r="U29" s="150">
        <f t="shared" si="9"/>
        <v>0</v>
      </c>
      <c r="V29" s="19"/>
      <c r="W29" s="19"/>
      <c r="X29" s="19"/>
      <c r="Y29" s="19"/>
      <c r="Z29" s="276"/>
      <c r="AA29" s="276"/>
      <c r="AB29" s="276"/>
      <c r="AC29" s="241"/>
      <c r="AD29" s="241"/>
      <c r="AE29" s="241"/>
      <c r="AF29" s="198"/>
      <c r="AG29" s="276"/>
      <c r="AH29" s="276"/>
      <c r="AI29" s="346"/>
      <c r="AJ29" s="346"/>
      <c r="AK29" s="346"/>
      <c r="AL29" s="286"/>
      <c r="AM29" s="286"/>
      <c r="AN29" s="241"/>
      <c r="AO29" s="241"/>
      <c r="AP29" s="241"/>
      <c r="AQ29" s="241"/>
      <c r="AR29" s="19"/>
      <c r="AS29" s="19"/>
      <c r="AT29" s="19"/>
      <c r="AU29" s="19"/>
      <c r="AV29" s="19"/>
      <c r="AW29" s="19"/>
      <c r="AX29" s="19"/>
      <c r="AY29" s="19"/>
      <c r="AZ29" s="19"/>
      <c r="BA29" s="19"/>
      <c r="BB29" s="19"/>
      <c r="BC29" s="19"/>
      <c r="BD29" s="19"/>
      <c r="BE29" s="19"/>
      <c r="BF29" s="19"/>
    </row>
    <row r="30" spans="1:58" s="6" customFormat="1" x14ac:dyDescent="0.25">
      <c r="A30" s="756"/>
      <c r="B30" s="98"/>
      <c r="C30" s="99"/>
      <c r="D30" s="100"/>
      <c r="E30" s="150">
        <f t="shared" si="5"/>
        <v>0</v>
      </c>
      <c r="F30" s="101"/>
      <c r="G30" s="99"/>
      <c r="H30" s="100"/>
      <c r="I30" s="154">
        <f t="shared" si="6"/>
        <v>0</v>
      </c>
      <c r="J30" s="101"/>
      <c r="K30" s="99"/>
      <c r="L30" s="100"/>
      <c r="M30" s="154">
        <f t="shared" si="7"/>
        <v>0</v>
      </c>
      <c r="N30" s="101"/>
      <c r="O30" s="99"/>
      <c r="P30" s="100"/>
      <c r="Q30" s="154">
        <f t="shared" si="8"/>
        <v>0</v>
      </c>
      <c r="R30" s="101"/>
      <c r="S30" s="99"/>
      <c r="T30" s="100"/>
      <c r="U30" s="150">
        <f t="shared" si="9"/>
        <v>0</v>
      </c>
      <c r="V30" s="19"/>
      <c r="W30" s="19"/>
      <c r="X30" s="19"/>
      <c r="Y30" s="19"/>
      <c r="Z30" s="276"/>
      <c r="AA30" s="276"/>
      <c r="AB30" s="276"/>
      <c r="AC30" s="276"/>
      <c r="AD30" s="276"/>
      <c r="AE30" s="357"/>
      <c r="AF30" s="198"/>
      <c r="AG30" s="276"/>
      <c r="AH30" s="276"/>
      <c r="AI30" s="358"/>
      <c r="AJ30" s="358"/>
      <c r="AK30" s="358"/>
      <c r="AL30" s="286"/>
      <c r="AM30" s="286"/>
      <c r="AN30" s="241"/>
      <c r="AO30" s="278"/>
      <c r="AP30" s="278"/>
      <c r="AQ30" s="278"/>
      <c r="AR30" s="19"/>
      <c r="AS30" s="19"/>
      <c r="AT30" s="19"/>
      <c r="AU30" s="19"/>
      <c r="AV30" s="19"/>
      <c r="AW30" s="19"/>
      <c r="AX30" s="19"/>
      <c r="AY30" s="19"/>
      <c r="AZ30" s="19"/>
      <c r="BA30" s="19"/>
      <c r="BB30" s="19"/>
      <c r="BC30" s="19"/>
      <c r="BD30" s="19"/>
      <c r="BE30" s="19"/>
      <c r="BF30" s="19"/>
    </row>
    <row r="31" spans="1:58" s="6" customFormat="1" ht="15" customHeight="1" x14ac:dyDescent="0.25">
      <c r="A31" s="756"/>
      <c r="B31" s="98"/>
      <c r="C31" s="99"/>
      <c r="D31" s="100"/>
      <c r="E31" s="150">
        <f t="shared" si="5"/>
        <v>0</v>
      </c>
      <c r="F31" s="101"/>
      <c r="G31" s="99"/>
      <c r="H31" s="100"/>
      <c r="I31" s="154">
        <f t="shared" si="6"/>
        <v>0</v>
      </c>
      <c r="J31" s="101"/>
      <c r="K31" s="99"/>
      <c r="L31" s="100"/>
      <c r="M31" s="154">
        <f t="shared" si="7"/>
        <v>0</v>
      </c>
      <c r="N31" s="101"/>
      <c r="O31" s="99"/>
      <c r="P31" s="100"/>
      <c r="Q31" s="154">
        <f t="shared" si="8"/>
        <v>0</v>
      </c>
      <c r="R31" s="101"/>
      <c r="S31" s="99"/>
      <c r="T31" s="100"/>
      <c r="U31" s="150">
        <f t="shared" si="9"/>
        <v>0</v>
      </c>
      <c r="V31" s="19"/>
      <c r="W31" s="19"/>
      <c r="X31" s="19"/>
      <c r="Y31" s="19"/>
      <c r="Z31" s="276"/>
      <c r="AA31" s="276"/>
      <c r="AB31" s="276"/>
      <c r="AC31" s="276"/>
      <c r="AD31" s="276"/>
      <c r="AE31" s="276"/>
      <c r="AF31" s="198"/>
      <c r="AG31" s="274"/>
      <c r="AH31" s="274"/>
      <c r="AI31" s="274"/>
      <c r="AJ31" s="274"/>
      <c r="AK31" s="274"/>
      <c r="AL31" s="286"/>
      <c r="AM31" s="286"/>
      <c r="AN31" s="241"/>
      <c r="AO31" s="200"/>
      <c r="AP31" s="200"/>
      <c r="AQ31" s="200"/>
      <c r="AR31" s="19"/>
      <c r="AS31" s="19"/>
      <c r="AT31" s="19"/>
      <c r="AU31" s="19"/>
      <c r="AV31" s="19"/>
      <c r="AW31" s="19"/>
      <c r="AX31" s="19"/>
      <c r="AY31" s="19"/>
      <c r="AZ31" s="19"/>
      <c r="BA31" s="19"/>
      <c r="BB31" s="19"/>
      <c r="BC31" s="19"/>
      <c r="BD31" s="19"/>
      <c r="BE31" s="19"/>
      <c r="BF31" s="19"/>
    </row>
    <row r="32" spans="1:58" s="6" customFormat="1" x14ac:dyDescent="0.25">
      <c r="A32" s="756"/>
      <c r="B32" s="98"/>
      <c r="C32" s="99"/>
      <c r="D32" s="100"/>
      <c r="E32" s="150">
        <f t="shared" si="5"/>
        <v>0</v>
      </c>
      <c r="F32" s="101"/>
      <c r="G32" s="99"/>
      <c r="H32" s="100"/>
      <c r="I32" s="154">
        <f t="shared" si="6"/>
        <v>0</v>
      </c>
      <c r="J32" s="101"/>
      <c r="K32" s="99"/>
      <c r="L32" s="100"/>
      <c r="M32" s="154">
        <f t="shared" si="7"/>
        <v>0</v>
      </c>
      <c r="N32" s="101"/>
      <c r="O32" s="99"/>
      <c r="P32" s="100"/>
      <c r="Q32" s="154">
        <f t="shared" si="8"/>
        <v>0</v>
      </c>
      <c r="R32" s="101"/>
      <c r="S32" s="99"/>
      <c r="T32" s="100"/>
      <c r="U32" s="150">
        <f t="shared" si="9"/>
        <v>0</v>
      </c>
      <c r="V32" s="19"/>
      <c r="W32" s="19"/>
      <c r="X32" s="19"/>
      <c r="Y32" s="19"/>
      <c r="Z32" s="276"/>
      <c r="AA32" s="276"/>
      <c r="AB32" s="276"/>
      <c r="AC32" s="276"/>
      <c r="AD32" s="276"/>
      <c r="AE32" s="276"/>
      <c r="AF32" s="198"/>
      <c r="AG32" s="234"/>
      <c r="AH32" s="234"/>
      <c r="AI32" s="234"/>
      <c r="AJ32" s="234"/>
      <c r="AK32" s="274"/>
      <c r="AL32" s="286"/>
      <c r="AM32" s="286"/>
      <c r="AN32" s="241"/>
      <c r="AO32" s="273"/>
      <c r="AP32" s="273"/>
      <c r="AQ32" s="273"/>
      <c r="AR32" s="19"/>
      <c r="AS32" s="19"/>
      <c r="AT32" s="19"/>
      <c r="AU32" s="19"/>
      <c r="AV32" s="19"/>
      <c r="AW32" s="19"/>
      <c r="AX32" s="19"/>
      <c r="AY32" s="19"/>
      <c r="AZ32" s="19"/>
      <c r="BA32" s="19"/>
      <c r="BB32" s="19"/>
      <c r="BC32" s="19"/>
      <c r="BD32" s="19"/>
      <c r="BE32" s="19"/>
      <c r="BF32" s="19"/>
    </row>
    <row r="33" spans="1:58" s="6" customFormat="1" x14ac:dyDescent="0.25">
      <c r="A33" s="756"/>
      <c r="B33" s="98"/>
      <c r="C33" s="99"/>
      <c r="D33" s="100"/>
      <c r="E33" s="150">
        <f t="shared" si="5"/>
        <v>0</v>
      </c>
      <c r="F33" s="101"/>
      <c r="G33" s="99"/>
      <c r="H33" s="100"/>
      <c r="I33" s="154">
        <f t="shared" si="6"/>
        <v>0</v>
      </c>
      <c r="J33" s="101"/>
      <c r="K33" s="99"/>
      <c r="L33" s="100"/>
      <c r="M33" s="154">
        <f t="shared" si="7"/>
        <v>0</v>
      </c>
      <c r="N33" s="101"/>
      <c r="O33" s="99"/>
      <c r="P33" s="100"/>
      <c r="Q33" s="154">
        <f t="shared" si="8"/>
        <v>0</v>
      </c>
      <c r="R33" s="101"/>
      <c r="S33" s="99"/>
      <c r="T33" s="100"/>
      <c r="U33" s="150">
        <f t="shared" si="9"/>
        <v>0</v>
      </c>
      <c r="V33" s="19"/>
      <c r="W33" s="19"/>
      <c r="X33" s="19"/>
      <c r="Y33" s="19"/>
      <c r="Z33" s="346"/>
      <c r="AA33" s="359"/>
      <c r="AB33" s="276"/>
      <c r="AC33" s="360"/>
      <c r="AD33" s="197"/>
      <c r="AE33" s="199"/>
      <c r="AF33" s="198"/>
      <c r="AG33" s="361"/>
      <c r="AH33" s="361"/>
      <c r="AI33" s="361"/>
      <c r="AJ33" s="361"/>
      <c r="AK33" s="361"/>
      <c r="AL33" s="201"/>
      <c r="AM33" s="200"/>
      <c r="AN33" s="241"/>
      <c r="AO33" s="273"/>
      <c r="AP33" s="273"/>
      <c r="AQ33" s="273"/>
      <c r="AR33" s="19"/>
      <c r="AS33" s="19"/>
      <c r="AT33" s="19"/>
      <c r="AU33" s="19"/>
      <c r="AV33" s="19"/>
      <c r="AW33" s="19"/>
      <c r="AX33" s="19"/>
      <c r="AY33" s="19"/>
      <c r="AZ33" s="19"/>
      <c r="BA33" s="19"/>
      <c r="BB33" s="19"/>
      <c r="BC33" s="19"/>
      <c r="BD33" s="19"/>
      <c r="BE33" s="19"/>
      <c r="BF33" s="19"/>
    </row>
    <row r="34" spans="1:58" s="6" customFormat="1" x14ac:dyDescent="0.25">
      <c r="A34" s="756"/>
      <c r="B34" s="98"/>
      <c r="C34" s="99"/>
      <c r="D34" s="100"/>
      <c r="E34" s="150">
        <f t="shared" si="5"/>
        <v>0</v>
      </c>
      <c r="F34" s="101"/>
      <c r="G34" s="99"/>
      <c r="H34" s="100"/>
      <c r="I34" s="154">
        <f t="shared" si="6"/>
        <v>0</v>
      </c>
      <c r="J34" s="101"/>
      <c r="K34" s="99"/>
      <c r="L34" s="100"/>
      <c r="M34" s="154">
        <f t="shared" si="7"/>
        <v>0</v>
      </c>
      <c r="N34" s="101"/>
      <c r="O34" s="99"/>
      <c r="P34" s="100"/>
      <c r="Q34" s="154">
        <f t="shared" si="8"/>
        <v>0</v>
      </c>
      <c r="R34" s="101"/>
      <c r="S34" s="99"/>
      <c r="T34" s="100"/>
      <c r="U34" s="150">
        <f t="shared" si="9"/>
        <v>0</v>
      </c>
      <c r="V34" s="19"/>
      <c r="W34" s="19"/>
      <c r="X34" s="19"/>
      <c r="Y34" s="19"/>
      <c r="Z34" s="346"/>
      <c r="AA34" s="359"/>
      <c r="AB34" s="276"/>
      <c r="AC34" s="360"/>
      <c r="AD34" s="197"/>
      <c r="AE34" s="199"/>
      <c r="AF34" s="198"/>
      <c r="AG34" s="361"/>
      <c r="AH34" s="361"/>
      <c r="AI34" s="361"/>
      <c r="AJ34" s="361"/>
      <c r="AK34" s="361"/>
      <c r="AL34" s="201"/>
      <c r="AM34" s="200"/>
      <c r="AN34" s="241"/>
      <c r="AO34" s="273"/>
      <c r="AP34" s="273"/>
      <c r="AQ34" s="273"/>
      <c r="AR34" s="19"/>
      <c r="AS34" s="19"/>
      <c r="AT34" s="19"/>
      <c r="AU34" s="19"/>
      <c r="AV34" s="19"/>
      <c r="AW34" s="19"/>
      <c r="AX34" s="19"/>
      <c r="AY34" s="19"/>
      <c r="AZ34" s="19"/>
      <c r="BA34" s="19"/>
      <c r="BB34" s="19"/>
      <c r="BC34" s="19"/>
      <c r="BD34" s="19"/>
      <c r="BE34" s="19"/>
      <c r="BF34" s="19"/>
    </row>
    <row r="35" spans="1:58" s="351" customFormat="1" ht="15.75" thickBot="1" x14ac:dyDescent="0.3">
      <c r="A35" s="757"/>
      <c r="B35" s="269" t="s">
        <v>1</v>
      </c>
      <c r="C35" s="348"/>
      <c r="D35" s="349"/>
      <c r="E35" s="150">
        <f t="shared" si="5"/>
        <v>0</v>
      </c>
      <c r="F35" s="270" t="s">
        <v>1</v>
      </c>
      <c r="G35" s="348"/>
      <c r="H35" s="349"/>
      <c r="I35" s="150">
        <f t="shared" si="6"/>
        <v>0</v>
      </c>
      <c r="J35" s="270" t="s">
        <v>1</v>
      </c>
      <c r="K35" s="348"/>
      <c r="L35" s="349"/>
      <c r="M35" s="150">
        <f t="shared" si="7"/>
        <v>0</v>
      </c>
      <c r="N35" s="270" t="s">
        <v>1</v>
      </c>
      <c r="O35" s="348"/>
      <c r="P35" s="349"/>
      <c r="Q35" s="150">
        <f t="shared" si="8"/>
        <v>0</v>
      </c>
      <c r="R35" s="269" t="s">
        <v>1</v>
      </c>
      <c r="S35" s="348"/>
      <c r="T35" s="349"/>
      <c r="U35" s="150">
        <f t="shared" si="9"/>
        <v>0</v>
      </c>
      <c r="V35" s="350"/>
      <c r="W35" s="350"/>
      <c r="X35" s="350"/>
      <c r="Y35" s="350"/>
      <c r="Z35" s="346"/>
      <c r="AA35" s="359"/>
      <c r="AB35" s="276"/>
      <c r="AC35" s="360"/>
      <c r="AD35" s="197"/>
      <c r="AE35" s="199"/>
      <c r="AF35" s="198"/>
      <c r="AG35" s="361"/>
      <c r="AH35" s="201"/>
      <c r="AI35" s="200"/>
      <c r="AJ35" s="346"/>
      <c r="AK35" s="347"/>
      <c r="AL35" s="347"/>
      <c r="AM35" s="347"/>
      <c r="AN35" s="241"/>
      <c r="AO35" s="242"/>
      <c r="AP35" s="242"/>
      <c r="AQ35" s="242"/>
      <c r="AR35" s="350"/>
      <c r="AS35" s="350"/>
      <c r="AT35" s="350"/>
      <c r="AU35" s="350"/>
      <c r="AV35" s="350"/>
      <c r="AW35" s="350"/>
      <c r="AX35" s="350"/>
      <c r="AY35" s="350"/>
      <c r="AZ35" s="350"/>
      <c r="BA35" s="350"/>
      <c r="BB35" s="350"/>
      <c r="BC35" s="350"/>
      <c r="BD35" s="350"/>
      <c r="BE35" s="350"/>
      <c r="BF35" s="350"/>
    </row>
    <row r="36" spans="1:58" ht="15.75" thickBot="1" x14ac:dyDescent="0.3">
      <c r="A36" s="758"/>
      <c r="B36" s="425" t="s">
        <v>45</v>
      </c>
      <c r="C36" s="424"/>
      <c r="D36" s="424"/>
      <c r="E36" s="152">
        <f>IFERROR(SUM(E25:E35),0)</f>
        <v>0</v>
      </c>
      <c r="F36" s="423" t="s">
        <v>45</v>
      </c>
      <c r="G36" s="424"/>
      <c r="H36" s="424"/>
      <c r="I36" s="156">
        <f>IFERROR(SUM(I25:I35),0)</f>
        <v>0</v>
      </c>
      <c r="J36" s="423" t="s">
        <v>45</v>
      </c>
      <c r="K36" s="424"/>
      <c r="L36" s="424"/>
      <c r="M36" s="156">
        <f>IFERROR(SUM(M25:M35),0)</f>
        <v>0</v>
      </c>
      <c r="N36" s="423" t="s">
        <v>45</v>
      </c>
      <c r="O36" s="424"/>
      <c r="P36" s="424"/>
      <c r="Q36" s="156">
        <f>IFERROR(SUM(Q25:Q35),0)</f>
        <v>0</v>
      </c>
      <c r="R36" s="423" t="s">
        <v>45</v>
      </c>
      <c r="S36" s="424"/>
      <c r="T36" s="424"/>
      <c r="U36" s="152">
        <f>IFERROR(SUM(U25:U35),0)</f>
        <v>0</v>
      </c>
      <c r="Z36" s="346"/>
      <c r="AA36" s="359"/>
      <c r="AB36" s="276"/>
      <c r="AC36" s="360"/>
      <c r="AD36" s="197"/>
      <c r="AE36" s="199"/>
      <c r="AF36" s="198"/>
      <c r="AG36" s="361"/>
      <c r="AH36" s="361"/>
      <c r="AI36" s="361"/>
      <c r="AJ36" s="361"/>
      <c r="AK36" s="361"/>
      <c r="AL36" s="201"/>
      <c r="AM36" s="200"/>
      <c r="AN36" s="241"/>
      <c r="AO36" s="242"/>
      <c r="AP36" s="242"/>
      <c r="AQ36" s="242"/>
    </row>
    <row r="37" spans="1:58" x14ac:dyDescent="0.25">
      <c r="A37" s="753">
        <f>IF(E36&gt;0,1,0)</f>
        <v>0</v>
      </c>
      <c r="B37" s="753"/>
      <c r="C37" s="753"/>
      <c r="D37" s="753"/>
      <c r="E37" s="753"/>
      <c r="F37" s="753"/>
      <c r="G37" s="753"/>
      <c r="H37" s="753"/>
      <c r="I37" s="753"/>
      <c r="J37" s="753"/>
      <c r="K37" s="753"/>
      <c r="L37" s="753"/>
      <c r="M37" s="753"/>
      <c r="N37" s="753"/>
      <c r="O37" s="753"/>
      <c r="P37" s="753"/>
      <c r="Q37" s="753"/>
      <c r="R37" s="753"/>
      <c r="S37" s="753"/>
      <c r="T37" s="753"/>
      <c r="U37" s="753"/>
      <c r="Z37" s="346"/>
      <c r="AA37" s="359"/>
      <c r="AB37" s="276"/>
      <c r="AC37" s="360"/>
      <c r="AD37" s="197"/>
      <c r="AE37" s="199"/>
      <c r="AF37" s="198"/>
      <c r="AG37" s="361"/>
      <c r="AH37" s="361"/>
      <c r="AI37" s="361"/>
      <c r="AJ37" s="361"/>
      <c r="AK37" s="361"/>
      <c r="AL37" s="201"/>
      <c r="AM37" s="200"/>
      <c r="AN37" s="241"/>
      <c r="AO37" s="200"/>
      <c r="AP37" s="200"/>
      <c r="AQ37" s="200"/>
    </row>
    <row r="38" spans="1:58" x14ac:dyDescent="0.25">
      <c r="A38" s="754"/>
      <c r="B38" s="754"/>
      <c r="C38" s="754"/>
      <c r="D38" s="754"/>
      <c r="E38" s="754"/>
      <c r="F38" s="754"/>
      <c r="G38" s="754"/>
      <c r="H38" s="754"/>
      <c r="I38" s="754"/>
      <c r="J38" s="754"/>
      <c r="K38" s="754"/>
      <c r="L38" s="754"/>
      <c r="M38" s="754"/>
      <c r="N38" s="754"/>
      <c r="O38" s="754"/>
      <c r="P38" s="754"/>
      <c r="Q38" s="754"/>
      <c r="R38" s="754"/>
      <c r="S38" s="754"/>
      <c r="T38" s="754"/>
      <c r="U38" s="754"/>
      <c r="Z38" s="198"/>
      <c r="AA38" s="198"/>
      <c r="AB38" s="276"/>
      <c r="AC38" s="241"/>
      <c r="AD38" s="241"/>
      <c r="AE38" s="199"/>
      <c r="AF38" s="198"/>
      <c r="AG38" s="367"/>
      <c r="AH38" s="367"/>
      <c r="AI38" s="367"/>
      <c r="AJ38" s="367"/>
      <c r="AK38" s="367"/>
      <c r="AL38" s="367"/>
      <c r="AM38" s="367"/>
      <c r="AN38" s="241"/>
      <c r="AO38" s="200"/>
      <c r="AP38" s="200"/>
      <c r="AQ38" s="200"/>
    </row>
    <row r="39" spans="1:58" s="7" customFormat="1" x14ac:dyDescent="0.25">
      <c r="A39" s="754"/>
      <c r="B39" s="754"/>
      <c r="C39" s="754"/>
      <c r="D39" s="754"/>
      <c r="E39" s="754"/>
      <c r="F39" s="754"/>
      <c r="G39" s="754"/>
      <c r="H39" s="754"/>
      <c r="I39" s="754"/>
      <c r="J39" s="754"/>
      <c r="K39" s="754"/>
      <c r="L39" s="754"/>
      <c r="M39" s="754"/>
      <c r="N39" s="754"/>
      <c r="O39" s="754"/>
      <c r="P39" s="754"/>
      <c r="Q39" s="754"/>
      <c r="R39" s="754"/>
      <c r="S39" s="754"/>
      <c r="T39" s="754"/>
      <c r="U39" s="754"/>
      <c r="V39" s="17"/>
      <c r="W39" s="17"/>
      <c r="X39" s="17"/>
      <c r="Y39" s="17"/>
      <c r="Z39" s="198"/>
      <c r="AA39" s="198"/>
      <c r="AB39" s="276"/>
      <c r="AC39" s="278"/>
      <c r="AD39" s="362"/>
      <c r="AE39" s="200"/>
      <c r="AF39" s="198"/>
      <c r="AG39" s="201"/>
      <c r="AH39" s="201"/>
      <c r="AI39" s="201"/>
      <c r="AJ39" s="201"/>
      <c r="AK39" s="201"/>
      <c r="AL39" s="363"/>
      <c r="AM39" s="364"/>
      <c r="AN39" s="241"/>
      <c r="AO39" s="200"/>
      <c r="AP39" s="200"/>
      <c r="AQ39" s="200"/>
      <c r="AR39" s="17"/>
      <c r="AS39" s="17"/>
      <c r="AT39" s="17"/>
      <c r="AU39" s="17"/>
      <c r="AV39" s="17"/>
      <c r="AW39" s="17"/>
      <c r="AX39" s="17"/>
      <c r="AY39" s="17"/>
      <c r="AZ39" s="17"/>
      <c r="BA39" s="17"/>
      <c r="BB39" s="17"/>
      <c r="BC39" s="17"/>
      <c r="BD39" s="17"/>
      <c r="BE39" s="17"/>
      <c r="BF39" s="17"/>
    </row>
    <row r="40" spans="1:58" s="7" customFormat="1" ht="15.75" thickBot="1" x14ac:dyDescent="0.3">
      <c r="A40" s="759"/>
      <c r="B40" s="759"/>
      <c r="C40" s="759"/>
      <c r="D40" s="759"/>
      <c r="E40" s="759"/>
      <c r="F40" s="759"/>
      <c r="G40" s="759"/>
      <c r="H40" s="759"/>
      <c r="I40" s="759"/>
      <c r="J40" s="759"/>
      <c r="K40" s="759"/>
      <c r="L40" s="759"/>
      <c r="M40" s="759"/>
      <c r="N40" s="759"/>
      <c r="O40" s="759"/>
      <c r="P40" s="759"/>
      <c r="Q40" s="759"/>
      <c r="R40" s="759"/>
      <c r="S40" s="759"/>
      <c r="T40" s="759"/>
      <c r="U40" s="759"/>
      <c r="V40" s="17"/>
      <c r="W40" s="17"/>
      <c r="X40" s="17"/>
      <c r="Y40" s="17"/>
      <c r="Z40" s="198"/>
      <c r="AA40" s="198"/>
      <c r="AB40" s="345"/>
      <c r="AC40" s="198"/>
      <c r="AD40" s="198"/>
      <c r="AE40" s="198"/>
      <c r="AF40" s="198"/>
      <c r="AG40" s="200"/>
      <c r="AH40" s="200"/>
      <c r="AI40" s="200"/>
      <c r="AJ40" s="200"/>
      <c r="AK40" s="368"/>
      <c r="AL40" s="368"/>
      <c r="AM40" s="368"/>
      <c r="AN40" s="241"/>
      <c r="AO40" s="200"/>
      <c r="AP40" s="200"/>
      <c r="AQ40" s="200"/>
      <c r="AR40" s="17"/>
      <c r="AS40" s="17"/>
      <c r="AT40" s="17"/>
      <c r="AU40" s="17"/>
      <c r="AV40" s="17"/>
      <c r="AW40" s="17"/>
      <c r="AX40" s="17"/>
      <c r="AY40" s="17"/>
      <c r="AZ40" s="17"/>
      <c r="BA40" s="17"/>
      <c r="BB40" s="17"/>
      <c r="BC40" s="17"/>
      <c r="BD40" s="17"/>
      <c r="BE40" s="17"/>
      <c r="BF40" s="17"/>
    </row>
    <row r="41" spans="1:58" ht="30.75" customHeight="1" thickBot="1" x14ac:dyDescent="0.3">
      <c r="A41" s="341" t="s">
        <v>17</v>
      </c>
      <c r="B41" s="387"/>
      <c r="C41" s="387"/>
      <c r="D41" s="387"/>
      <c r="E41" s="387"/>
      <c r="F41" s="387"/>
      <c r="G41" s="387"/>
      <c r="H41" s="387"/>
      <c r="I41" s="387"/>
      <c r="J41" s="387"/>
      <c r="K41" s="387"/>
      <c r="L41" s="387"/>
      <c r="M41" s="387"/>
      <c r="N41" s="387"/>
      <c r="O41" s="387"/>
      <c r="P41" s="387"/>
      <c r="Q41" s="387"/>
      <c r="R41" s="387"/>
      <c r="S41" s="387"/>
      <c r="T41" s="387"/>
      <c r="U41" s="388"/>
      <c r="Z41" s="198"/>
      <c r="AA41" s="198"/>
      <c r="AB41" s="198"/>
      <c r="AC41" s="198"/>
      <c r="AD41" s="198"/>
      <c r="AE41" s="198"/>
      <c r="AF41" s="198"/>
      <c r="AG41" s="198"/>
      <c r="AH41" s="198"/>
      <c r="AI41" s="198"/>
      <c r="AJ41" s="198"/>
      <c r="AK41" s="198"/>
      <c r="AL41" s="198"/>
      <c r="AM41" s="198"/>
      <c r="AN41" s="198"/>
      <c r="AO41" s="198"/>
      <c r="AP41" s="198"/>
      <c r="AQ41" s="198"/>
    </row>
    <row r="42" spans="1:58" s="6" customFormat="1" ht="15.75" thickBot="1" x14ac:dyDescent="0.3">
      <c r="A42" s="760"/>
      <c r="B42" s="446" t="s">
        <v>16</v>
      </c>
      <c r="C42" s="446"/>
      <c r="D42" s="446"/>
      <c r="E42" s="447"/>
      <c r="F42" s="448" t="s">
        <v>3</v>
      </c>
      <c r="G42" s="446"/>
      <c r="H42" s="446"/>
      <c r="I42" s="447"/>
      <c r="J42" s="448" t="s">
        <v>6</v>
      </c>
      <c r="K42" s="446"/>
      <c r="L42" s="446"/>
      <c r="M42" s="447"/>
      <c r="N42" s="448" t="s">
        <v>7</v>
      </c>
      <c r="O42" s="446"/>
      <c r="P42" s="446"/>
      <c r="Q42" s="447"/>
      <c r="R42" s="448" t="s">
        <v>4</v>
      </c>
      <c r="S42" s="446"/>
      <c r="T42" s="446"/>
      <c r="U42" s="447"/>
      <c r="V42" s="19"/>
      <c r="W42" s="19"/>
      <c r="X42" s="19"/>
      <c r="Y42" s="19"/>
      <c r="Z42" s="198"/>
      <c r="AA42" s="198"/>
      <c r="AB42" s="198"/>
      <c r="AC42" s="198"/>
      <c r="AD42" s="198"/>
      <c r="AE42" s="198"/>
      <c r="AF42" s="198"/>
      <c r="AG42" s="198"/>
      <c r="AH42" s="198"/>
      <c r="AI42" s="198"/>
      <c r="AJ42" s="198"/>
      <c r="AK42" s="198"/>
      <c r="AL42" s="198"/>
      <c r="AM42" s="198"/>
      <c r="AN42" s="198"/>
      <c r="AO42" s="198"/>
      <c r="AP42" s="198"/>
      <c r="AQ42" s="198"/>
      <c r="AR42" s="19"/>
      <c r="AS42" s="19"/>
      <c r="AT42" s="19"/>
      <c r="AU42" s="19"/>
      <c r="AV42" s="19"/>
      <c r="AW42" s="19"/>
      <c r="AX42" s="19"/>
      <c r="AY42" s="19"/>
      <c r="AZ42" s="19"/>
      <c r="BA42" s="19"/>
      <c r="BB42" s="19"/>
      <c r="BC42" s="19"/>
      <c r="BD42" s="19"/>
      <c r="BE42" s="19"/>
      <c r="BF42" s="19"/>
    </row>
    <row r="43" spans="1:58" s="20" customFormat="1" ht="110.25" customHeight="1" x14ac:dyDescent="0.25">
      <c r="A43" s="761"/>
      <c r="B43" s="204" t="s">
        <v>38</v>
      </c>
      <c r="C43" s="205" t="s">
        <v>40</v>
      </c>
      <c r="D43" s="205" t="s">
        <v>39</v>
      </c>
      <c r="E43" s="149" t="s">
        <v>41</v>
      </c>
      <c r="F43" s="206" t="s">
        <v>38</v>
      </c>
      <c r="G43" s="205" t="s">
        <v>40</v>
      </c>
      <c r="H43" s="205" t="s">
        <v>42</v>
      </c>
      <c r="I43" s="153" t="s">
        <v>41</v>
      </c>
      <c r="J43" s="206" t="s">
        <v>38</v>
      </c>
      <c r="K43" s="205" t="s">
        <v>40</v>
      </c>
      <c r="L43" s="205" t="s">
        <v>42</v>
      </c>
      <c r="M43" s="153" t="s">
        <v>41</v>
      </c>
      <c r="N43" s="206" t="s">
        <v>38</v>
      </c>
      <c r="O43" s="205" t="s">
        <v>40</v>
      </c>
      <c r="P43" s="205" t="s">
        <v>39</v>
      </c>
      <c r="Q43" s="153" t="s">
        <v>41</v>
      </c>
      <c r="R43" s="206" t="s">
        <v>38</v>
      </c>
      <c r="S43" s="205" t="s">
        <v>40</v>
      </c>
      <c r="T43" s="205" t="s">
        <v>39</v>
      </c>
      <c r="U43" s="149" t="s">
        <v>41</v>
      </c>
      <c r="V43" s="23"/>
      <c r="W43" s="23"/>
      <c r="X43" s="23"/>
      <c r="Y43" s="23"/>
      <c r="Z43" s="198"/>
      <c r="AA43" s="198"/>
      <c r="AB43" s="198"/>
      <c r="AC43" s="198"/>
      <c r="AD43" s="198"/>
      <c r="AE43" s="198"/>
      <c r="AF43" s="198"/>
      <c r="AG43" s="198"/>
      <c r="AH43" s="198"/>
      <c r="AI43" s="198"/>
      <c r="AJ43" s="198"/>
      <c r="AK43" s="198"/>
      <c r="AL43" s="198"/>
      <c r="AM43" s="198"/>
      <c r="AN43" s="198"/>
      <c r="AO43" s="198"/>
      <c r="AP43" s="198"/>
      <c r="AQ43" s="198"/>
      <c r="AR43" s="23"/>
      <c r="AS43" s="23"/>
      <c r="AT43" s="23"/>
      <c r="AU43" s="23"/>
      <c r="AV43" s="23"/>
      <c r="AW43" s="23"/>
      <c r="AX43" s="23"/>
      <c r="AY43" s="23"/>
      <c r="AZ43" s="23"/>
      <c r="BA43" s="23"/>
      <c r="BB43" s="23"/>
      <c r="BC43" s="23"/>
      <c r="BD43" s="23"/>
      <c r="BE43" s="23"/>
      <c r="BF43" s="23"/>
    </row>
    <row r="44" spans="1:58" s="6" customFormat="1" x14ac:dyDescent="0.25">
      <c r="A44" s="756" t="s">
        <v>136</v>
      </c>
      <c r="B44" s="98"/>
      <c r="C44" s="99"/>
      <c r="D44" s="100"/>
      <c r="E44" s="150">
        <f>IF(C44&gt;=0.01,C44/D44,0)</f>
        <v>0</v>
      </c>
      <c r="F44" s="101"/>
      <c r="G44" s="99"/>
      <c r="H44" s="100"/>
      <c r="I44" s="154">
        <f>IF(G44&gt;=0.01,G44/H44,0)</f>
        <v>0</v>
      </c>
      <c r="J44" s="101"/>
      <c r="K44" s="99"/>
      <c r="L44" s="100"/>
      <c r="M44" s="154">
        <f>IF(K44&gt;=0.01,K44/L44,0)</f>
        <v>0</v>
      </c>
      <c r="N44" s="101"/>
      <c r="O44" s="99"/>
      <c r="P44" s="100"/>
      <c r="Q44" s="154">
        <f>IF(O44&gt;=0.01,O44/P44,0)</f>
        <v>0</v>
      </c>
      <c r="R44" s="101"/>
      <c r="S44" s="99"/>
      <c r="T44" s="100"/>
      <c r="U44" s="150">
        <f>IF(S44&gt;=0.01,S44/T44,0)</f>
        <v>0</v>
      </c>
      <c r="V44" s="19"/>
      <c r="W44" s="19"/>
      <c r="X44" s="19"/>
      <c r="Y44" s="19"/>
      <c r="Z44" s="198"/>
      <c r="AA44" s="198"/>
      <c r="AB44" s="198"/>
      <c r="AC44" s="198"/>
      <c r="AD44" s="198"/>
      <c r="AE44" s="198"/>
      <c r="AF44" s="198"/>
      <c r="AG44" s="198"/>
      <c r="AH44" s="198"/>
      <c r="AI44" s="198"/>
      <c r="AJ44" s="198"/>
      <c r="AK44" s="198"/>
      <c r="AL44" s="198"/>
      <c r="AM44" s="198"/>
      <c r="AN44" s="198"/>
      <c r="AO44" s="198"/>
      <c r="AP44" s="198"/>
      <c r="AQ44" s="198"/>
      <c r="AR44" s="19"/>
      <c r="AS44" s="19"/>
      <c r="AT44" s="19"/>
      <c r="AU44" s="19"/>
      <c r="AV44" s="19"/>
      <c r="AW44" s="19"/>
      <c r="AX44" s="19"/>
      <c r="AY44" s="19"/>
      <c r="AZ44" s="19"/>
      <c r="BA44" s="19"/>
      <c r="BB44" s="19"/>
      <c r="BC44" s="19"/>
      <c r="BD44" s="19"/>
      <c r="BE44" s="19"/>
      <c r="BF44" s="19"/>
    </row>
    <row r="45" spans="1:58" s="6" customFormat="1" ht="21" x14ac:dyDescent="0.25">
      <c r="A45" s="756"/>
      <c r="B45" s="98"/>
      <c r="C45" s="99"/>
      <c r="D45" s="100"/>
      <c r="E45" s="150">
        <f t="shared" ref="E45:E54" si="10">IF(C45&gt;=0.01,C45/D45,0)</f>
        <v>0</v>
      </c>
      <c r="F45" s="101"/>
      <c r="G45" s="99"/>
      <c r="H45" s="100"/>
      <c r="I45" s="154">
        <f t="shared" ref="I45:I54" si="11">IF(G45&gt;=0.01,G45/H45,0)</f>
        <v>0</v>
      </c>
      <c r="J45" s="101"/>
      <c r="K45" s="99"/>
      <c r="L45" s="100"/>
      <c r="M45" s="154">
        <f t="shared" ref="M45:M54" si="12">IF(K45&gt;=0.01,K45/L45,0)</f>
        <v>0</v>
      </c>
      <c r="N45" s="101"/>
      <c r="O45" s="99"/>
      <c r="P45" s="100"/>
      <c r="Q45" s="154">
        <f t="shared" ref="Q45:Q54" si="13">IF(O45&gt;=0.01,O45/P45,0)</f>
        <v>0</v>
      </c>
      <c r="R45" s="101"/>
      <c r="S45" s="99"/>
      <c r="T45" s="100"/>
      <c r="U45" s="150">
        <f t="shared" ref="U45:U54" si="14">IF(S45&gt;=0.01,S45/T45,0)</f>
        <v>0</v>
      </c>
      <c r="V45" s="19"/>
      <c r="W45" s="19"/>
      <c r="X45" s="19"/>
      <c r="Y45" s="19"/>
      <c r="Z45" s="276"/>
      <c r="AA45" s="276"/>
      <c r="AB45" s="276"/>
      <c r="AC45" s="283"/>
      <c r="AD45" s="283"/>
      <c r="AE45" s="283"/>
      <c r="AF45" s="283"/>
      <c r="AG45" s="283"/>
      <c r="AH45" s="283"/>
      <c r="AI45" s="283"/>
      <c r="AJ45" s="283"/>
      <c r="AK45" s="283"/>
      <c r="AL45" s="283"/>
      <c r="AM45" s="283"/>
      <c r="AN45" s="283"/>
      <c r="AO45" s="283"/>
      <c r="AP45" s="283"/>
      <c r="AQ45" s="283"/>
      <c r="AR45" s="19"/>
      <c r="AS45" s="19"/>
      <c r="AT45" s="19"/>
      <c r="AU45" s="19"/>
      <c r="AV45" s="19"/>
      <c r="AW45" s="19"/>
      <c r="AX45" s="19"/>
      <c r="AY45" s="19"/>
      <c r="AZ45" s="19"/>
      <c r="BA45" s="19"/>
      <c r="BB45" s="19"/>
      <c r="BC45" s="19"/>
      <c r="BD45" s="19"/>
      <c r="BE45" s="19"/>
      <c r="BF45" s="19"/>
    </row>
    <row r="46" spans="1:58" s="6" customFormat="1" x14ac:dyDescent="0.25">
      <c r="A46" s="756"/>
      <c r="B46" s="98"/>
      <c r="C46" s="99"/>
      <c r="D46" s="100"/>
      <c r="E46" s="150">
        <f t="shared" si="10"/>
        <v>0</v>
      </c>
      <c r="F46" s="101"/>
      <c r="G46" s="99"/>
      <c r="H46" s="100"/>
      <c r="I46" s="154">
        <f t="shared" si="11"/>
        <v>0</v>
      </c>
      <c r="J46" s="101"/>
      <c r="K46" s="99"/>
      <c r="L46" s="100"/>
      <c r="M46" s="154">
        <f t="shared" si="12"/>
        <v>0</v>
      </c>
      <c r="N46" s="101"/>
      <c r="O46" s="99"/>
      <c r="P46" s="100"/>
      <c r="Q46" s="154">
        <f t="shared" si="13"/>
        <v>0</v>
      </c>
      <c r="R46" s="101"/>
      <c r="S46" s="99"/>
      <c r="T46" s="100"/>
      <c r="U46" s="150">
        <f t="shared" si="14"/>
        <v>0</v>
      </c>
      <c r="V46" s="19"/>
      <c r="W46" s="19"/>
      <c r="X46" s="19"/>
      <c r="Y46" s="19"/>
      <c r="Z46" s="276"/>
      <c r="AA46" s="276"/>
      <c r="AB46" s="276"/>
      <c r="AC46" s="276"/>
      <c r="AD46" s="276"/>
      <c r="AE46" s="276"/>
      <c r="AF46" s="276"/>
      <c r="AG46" s="276"/>
      <c r="AH46" s="276"/>
      <c r="AI46" s="276"/>
      <c r="AJ46" s="276"/>
      <c r="AK46" s="276"/>
      <c r="AL46" s="276"/>
      <c r="AM46" s="276"/>
      <c r="AN46" s="276"/>
      <c r="AO46" s="276"/>
      <c r="AP46" s="276"/>
      <c r="AQ46" s="276"/>
      <c r="AR46" s="19"/>
      <c r="AS46" s="19"/>
      <c r="AT46" s="19"/>
      <c r="AU46" s="19"/>
      <c r="AV46" s="19"/>
      <c r="AW46" s="19"/>
      <c r="AX46" s="19"/>
      <c r="AY46" s="19"/>
      <c r="AZ46" s="19"/>
      <c r="BA46" s="19"/>
      <c r="BB46" s="19"/>
      <c r="BC46" s="19"/>
      <c r="BD46" s="19"/>
      <c r="BE46" s="19"/>
      <c r="BF46" s="19"/>
    </row>
    <row r="47" spans="1:58" s="6" customFormat="1" x14ac:dyDescent="0.25">
      <c r="A47" s="756"/>
      <c r="B47" s="98"/>
      <c r="C47" s="99"/>
      <c r="D47" s="100"/>
      <c r="E47" s="150">
        <f t="shared" si="10"/>
        <v>0</v>
      </c>
      <c r="F47" s="101"/>
      <c r="G47" s="99"/>
      <c r="H47" s="100"/>
      <c r="I47" s="154">
        <f t="shared" si="11"/>
        <v>0</v>
      </c>
      <c r="J47" s="101"/>
      <c r="K47" s="99"/>
      <c r="L47" s="100"/>
      <c r="M47" s="154">
        <f t="shared" si="12"/>
        <v>0</v>
      </c>
      <c r="N47" s="101"/>
      <c r="O47" s="99"/>
      <c r="P47" s="100"/>
      <c r="Q47" s="154">
        <f t="shared" si="13"/>
        <v>0</v>
      </c>
      <c r="R47" s="101"/>
      <c r="S47" s="99"/>
      <c r="T47" s="100"/>
      <c r="U47" s="150">
        <f t="shared" si="14"/>
        <v>0</v>
      </c>
      <c r="V47" s="19"/>
      <c r="W47" s="19"/>
      <c r="X47" s="19"/>
      <c r="Y47" s="19"/>
      <c r="Z47" s="276"/>
      <c r="AA47" s="276"/>
      <c r="AB47" s="276"/>
      <c r="AC47" s="241"/>
      <c r="AD47" s="241"/>
      <c r="AE47" s="241"/>
      <c r="AF47" s="198"/>
      <c r="AG47" s="241"/>
      <c r="AH47" s="241"/>
      <c r="AI47" s="241"/>
      <c r="AJ47" s="241"/>
      <c r="AK47" s="241"/>
      <c r="AL47" s="241"/>
      <c r="AM47" s="241"/>
      <c r="AN47" s="241"/>
      <c r="AO47" s="241"/>
      <c r="AP47" s="241"/>
      <c r="AQ47" s="241"/>
      <c r="AR47" s="19"/>
      <c r="AS47" s="19"/>
      <c r="AT47" s="19"/>
      <c r="AU47" s="19"/>
      <c r="AV47" s="19"/>
      <c r="AW47" s="19"/>
      <c r="AX47" s="19"/>
      <c r="AY47" s="19"/>
      <c r="AZ47" s="19"/>
      <c r="BA47" s="19"/>
      <c r="BB47" s="19"/>
      <c r="BC47" s="19"/>
      <c r="BD47" s="19"/>
      <c r="BE47" s="19"/>
      <c r="BF47" s="19"/>
    </row>
    <row r="48" spans="1:58" s="6" customFormat="1" x14ac:dyDescent="0.25">
      <c r="A48" s="756"/>
      <c r="B48" s="98"/>
      <c r="C48" s="99"/>
      <c r="D48" s="100"/>
      <c r="E48" s="150">
        <f t="shared" si="10"/>
        <v>0</v>
      </c>
      <c r="F48" s="101"/>
      <c r="G48" s="99"/>
      <c r="H48" s="100"/>
      <c r="I48" s="154">
        <f t="shared" si="11"/>
        <v>0</v>
      </c>
      <c r="J48" s="101"/>
      <c r="K48" s="99"/>
      <c r="L48" s="100"/>
      <c r="M48" s="154">
        <f t="shared" si="12"/>
        <v>0</v>
      </c>
      <c r="N48" s="101"/>
      <c r="O48" s="99"/>
      <c r="P48" s="100"/>
      <c r="Q48" s="154">
        <f t="shared" si="13"/>
        <v>0</v>
      </c>
      <c r="R48" s="101"/>
      <c r="S48" s="99"/>
      <c r="T48" s="100"/>
      <c r="U48" s="150">
        <f t="shared" si="14"/>
        <v>0</v>
      </c>
      <c r="V48" s="19"/>
      <c r="W48" s="19"/>
      <c r="X48" s="19"/>
      <c r="Y48" s="19"/>
      <c r="Z48" s="276"/>
      <c r="AA48" s="276"/>
      <c r="AB48" s="276"/>
      <c r="AC48" s="241"/>
      <c r="AD48" s="241"/>
      <c r="AE48" s="241"/>
      <c r="AF48" s="198"/>
      <c r="AG48" s="276"/>
      <c r="AH48" s="276"/>
      <c r="AI48" s="346"/>
      <c r="AJ48" s="346"/>
      <c r="AK48" s="346"/>
      <c r="AL48" s="286"/>
      <c r="AM48" s="286"/>
      <c r="AN48" s="241"/>
      <c r="AO48" s="241"/>
      <c r="AP48" s="241"/>
      <c r="AQ48" s="241"/>
      <c r="AR48" s="19"/>
      <c r="AS48" s="19"/>
      <c r="AT48" s="19"/>
      <c r="AU48" s="19"/>
      <c r="AV48" s="19"/>
      <c r="AW48" s="19"/>
      <c r="AX48" s="19"/>
      <c r="AY48" s="19"/>
      <c r="AZ48" s="19"/>
      <c r="BA48" s="19"/>
      <c r="BB48" s="19"/>
      <c r="BC48" s="19"/>
      <c r="BD48" s="19"/>
      <c r="BE48" s="19"/>
      <c r="BF48" s="19"/>
    </row>
    <row r="49" spans="1:58" s="6" customFormat="1" x14ac:dyDescent="0.25">
      <c r="A49" s="756"/>
      <c r="B49" s="98"/>
      <c r="C49" s="99"/>
      <c r="D49" s="100"/>
      <c r="E49" s="150">
        <f t="shared" si="10"/>
        <v>0</v>
      </c>
      <c r="F49" s="101"/>
      <c r="G49" s="99"/>
      <c r="H49" s="100"/>
      <c r="I49" s="154">
        <f t="shared" si="11"/>
        <v>0</v>
      </c>
      <c r="J49" s="101"/>
      <c r="K49" s="99"/>
      <c r="L49" s="100"/>
      <c r="M49" s="154">
        <f t="shared" si="12"/>
        <v>0</v>
      </c>
      <c r="N49" s="101"/>
      <c r="O49" s="99"/>
      <c r="P49" s="100"/>
      <c r="Q49" s="154">
        <f t="shared" si="13"/>
        <v>0</v>
      </c>
      <c r="R49" s="101"/>
      <c r="S49" s="99"/>
      <c r="T49" s="100"/>
      <c r="U49" s="150">
        <f t="shared" si="14"/>
        <v>0</v>
      </c>
      <c r="V49" s="19"/>
      <c r="W49" s="19"/>
      <c r="X49" s="19"/>
      <c r="Y49" s="19"/>
      <c r="Z49" s="276"/>
      <c r="AA49" s="276"/>
      <c r="AB49" s="276"/>
      <c r="AC49" s="276"/>
      <c r="AD49" s="276"/>
      <c r="AE49" s="357"/>
      <c r="AF49" s="198"/>
      <c r="AG49" s="276"/>
      <c r="AH49" s="276"/>
      <c r="AI49" s="358"/>
      <c r="AJ49" s="358"/>
      <c r="AK49" s="358"/>
      <c r="AL49" s="286"/>
      <c r="AM49" s="286"/>
      <c r="AN49" s="241"/>
      <c r="AO49" s="278"/>
      <c r="AP49" s="278"/>
      <c r="AQ49" s="278"/>
      <c r="AR49" s="19"/>
      <c r="AS49" s="19"/>
      <c r="AT49" s="19"/>
      <c r="AU49" s="19"/>
      <c r="AV49" s="19"/>
      <c r="AW49" s="19"/>
      <c r="AX49" s="19"/>
      <c r="AY49" s="19"/>
      <c r="AZ49" s="19"/>
      <c r="BA49" s="19"/>
      <c r="BB49" s="19"/>
      <c r="BC49" s="19"/>
      <c r="BD49" s="19"/>
      <c r="BE49" s="19"/>
      <c r="BF49" s="19"/>
    </row>
    <row r="50" spans="1:58" s="6" customFormat="1" ht="15" customHeight="1" x14ac:dyDescent="0.25">
      <c r="A50" s="756"/>
      <c r="B50" s="98"/>
      <c r="C50" s="99"/>
      <c r="D50" s="100"/>
      <c r="E50" s="150">
        <f t="shared" si="10"/>
        <v>0</v>
      </c>
      <c r="F50" s="101"/>
      <c r="G50" s="99"/>
      <c r="H50" s="100"/>
      <c r="I50" s="154">
        <f t="shared" si="11"/>
        <v>0</v>
      </c>
      <c r="J50" s="101"/>
      <c r="K50" s="99"/>
      <c r="L50" s="100"/>
      <c r="M50" s="154">
        <f t="shared" si="12"/>
        <v>0</v>
      </c>
      <c r="N50" s="101"/>
      <c r="O50" s="99"/>
      <c r="P50" s="100"/>
      <c r="Q50" s="154">
        <f t="shared" si="13"/>
        <v>0</v>
      </c>
      <c r="R50" s="101"/>
      <c r="S50" s="99"/>
      <c r="T50" s="100"/>
      <c r="U50" s="150">
        <f t="shared" si="14"/>
        <v>0</v>
      </c>
      <c r="V50" s="19"/>
      <c r="W50" s="19"/>
      <c r="X50" s="19"/>
      <c r="Y50" s="19"/>
      <c r="Z50" s="276"/>
      <c r="AA50" s="276"/>
      <c r="AB50" s="276"/>
      <c r="AC50" s="276"/>
      <c r="AD50" s="276"/>
      <c r="AE50" s="276"/>
      <c r="AF50" s="198"/>
      <c r="AG50" s="274"/>
      <c r="AH50" s="274"/>
      <c r="AI50" s="274"/>
      <c r="AJ50" s="274"/>
      <c r="AK50" s="274"/>
      <c r="AL50" s="286"/>
      <c r="AM50" s="286"/>
      <c r="AN50" s="241"/>
      <c r="AO50" s="200"/>
      <c r="AP50" s="200"/>
      <c r="AQ50" s="200"/>
      <c r="AR50" s="19"/>
      <c r="AS50" s="19"/>
      <c r="AT50" s="19"/>
      <c r="AU50" s="19"/>
      <c r="AV50" s="19"/>
      <c r="AW50" s="19"/>
      <c r="AX50" s="19"/>
      <c r="AY50" s="19"/>
      <c r="AZ50" s="19"/>
      <c r="BA50" s="19"/>
      <c r="BB50" s="19"/>
      <c r="BC50" s="19"/>
      <c r="BD50" s="19"/>
      <c r="BE50" s="19"/>
      <c r="BF50" s="19"/>
    </row>
    <row r="51" spans="1:58" s="6" customFormat="1" x14ac:dyDescent="0.25">
      <c r="A51" s="756"/>
      <c r="B51" s="98"/>
      <c r="C51" s="99"/>
      <c r="D51" s="100"/>
      <c r="E51" s="150">
        <f t="shared" si="10"/>
        <v>0</v>
      </c>
      <c r="F51" s="101"/>
      <c r="G51" s="99"/>
      <c r="H51" s="100"/>
      <c r="I51" s="154">
        <f t="shared" si="11"/>
        <v>0</v>
      </c>
      <c r="J51" s="101"/>
      <c r="K51" s="99"/>
      <c r="L51" s="100"/>
      <c r="M51" s="154">
        <f t="shared" si="12"/>
        <v>0</v>
      </c>
      <c r="N51" s="101"/>
      <c r="O51" s="99"/>
      <c r="P51" s="100"/>
      <c r="Q51" s="154">
        <f t="shared" si="13"/>
        <v>0</v>
      </c>
      <c r="R51" s="101"/>
      <c r="S51" s="99"/>
      <c r="T51" s="100"/>
      <c r="U51" s="150">
        <f t="shared" si="14"/>
        <v>0</v>
      </c>
      <c r="V51" s="19"/>
      <c r="W51" s="19"/>
      <c r="X51" s="19"/>
      <c r="Y51" s="19"/>
      <c r="Z51" s="276"/>
      <c r="AA51" s="276"/>
      <c r="AB51" s="276"/>
      <c r="AC51" s="276"/>
      <c r="AD51" s="276"/>
      <c r="AE51" s="276"/>
      <c r="AF51" s="198"/>
      <c r="AG51" s="234"/>
      <c r="AH51" s="234"/>
      <c r="AI51" s="234"/>
      <c r="AJ51" s="234"/>
      <c r="AK51" s="274"/>
      <c r="AL51" s="286"/>
      <c r="AM51" s="286"/>
      <c r="AN51" s="241"/>
      <c r="AO51" s="273"/>
      <c r="AP51" s="273"/>
      <c r="AQ51" s="273"/>
      <c r="AR51" s="19"/>
      <c r="AS51" s="19"/>
      <c r="AT51" s="19"/>
      <c r="AU51" s="19"/>
      <c r="AV51" s="19"/>
      <c r="AW51" s="19"/>
      <c r="AX51" s="19"/>
      <c r="AY51" s="19"/>
      <c r="AZ51" s="19"/>
      <c r="BA51" s="19"/>
      <c r="BB51" s="19"/>
      <c r="BC51" s="19"/>
      <c r="BD51" s="19"/>
      <c r="BE51" s="19"/>
      <c r="BF51" s="19"/>
    </row>
    <row r="52" spans="1:58" s="6" customFormat="1" x14ac:dyDescent="0.25">
      <c r="A52" s="756"/>
      <c r="B52" s="98"/>
      <c r="C52" s="99"/>
      <c r="D52" s="100"/>
      <c r="E52" s="150">
        <f t="shared" si="10"/>
        <v>0</v>
      </c>
      <c r="F52" s="101"/>
      <c r="G52" s="99"/>
      <c r="H52" s="100"/>
      <c r="I52" s="154">
        <f t="shared" si="11"/>
        <v>0</v>
      </c>
      <c r="J52" s="101"/>
      <c r="K52" s="99"/>
      <c r="L52" s="100"/>
      <c r="M52" s="154">
        <f t="shared" si="12"/>
        <v>0</v>
      </c>
      <c r="N52" s="101"/>
      <c r="O52" s="99"/>
      <c r="P52" s="100"/>
      <c r="Q52" s="154">
        <f t="shared" si="13"/>
        <v>0</v>
      </c>
      <c r="R52" s="101"/>
      <c r="S52" s="99"/>
      <c r="T52" s="100"/>
      <c r="U52" s="150">
        <f t="shared" si="14"/>
        <v>0</v>
      </c>
      <c r="V52" s="19"/>
      <c r="W52" s="19"/>
      <c r="X52" s="19"/>
      <c r="Y52" s="19"/>
      <c r="Z52" s="346"/>
      <c r="AA52" s="359"/>
      <c r="AB52" s="276"/>
      <c r="AC52" s="360"/>
      <c r="AD52" s="197"/>
      <c r="AE52" s="199"/>
      <c r="AF52" s="198"/>
      <c r="AG52" s="361"/>
      <c r="AH52" s="361"/>
      <c r="AI52" s="361"/>
      <c r="AJ52" s="361"/>
      <c r="AK52" s="361"/>
      <c r="AL52" s="201"/>
      <c r="AM52" s="200"/>
      <c r="AN52" s="241"/>
      <c r="AO52" s="273"/>
      <c r="AP52" s="273"/>
      <c r="AQ52" s="273"/>
      <c r="AR52" s="19"/>
      <c r="AS52" s="19"/>
      <c r="AT52" s="19"/>
      <c r="AU52" s="19"/>
      <c r="AV52" s="19"/>
      <c r="AW52" s="19"/>
      <c r="AX52" s="19"/>
      <c r="AY52" s="19"/>
      <c r="AZ52" s="19"/>
      <c r="BA52" s="19"/>
      <c r="BB52" s="19"/>
      <c r="BC52" s="19"/>
      <c r="BD52" s="19"/>
      <c r="BE52" s="19"/>
      <c r="BF52" s="19"/>
    </row>
    <row r="53" spans="1:58" s="6" customFormat="1" x14ac:dyDescent="0.25">
      <c r="A53" s="756"/>
      <c r="B53" s="98"/>
      <c r="C53" s="99"/>
      <c r="D53" s="100"/>
      <c r="E53" s="150">
        <f t="shared" si="10"/>
        <v>0</v>
      </c>
      <c r="F53" s="101"/>
      <c r="G53" s="99"/>
      <c r="H53" s="100"/>
      <c r="I53" s="154">
        <f t="shared" si="11"/>
        <v>0</v>
      </c>
      <c r="J53" s="101"/>
      <c r="K53" s="99"/>
      <c r="L53" s="100"/>
      <c r="M53" s="154">
        <f t="shared" si="12"/>
        <v>0</v>
      </c>
      <c r="N53" s="101"/>
      <c r="O53" s="99"/>
      <c r="P53" s="100"/>
      <c r="Q53" s="154">
        <f t="shared" si="13"/>
        <v>0</v>
      </c>
      <c r="R53" s="101"/>
      <c r="S53" s="99"/>
      <c r="T53" s="100"/>
      <c r="U53" s="150">
        <f t="shared" si="14"/>
        <v>0</v>
      </c>
      <c r="V53" s="19"/>
      <c r="W53" s="19"/>
      <c r="X53" s="19"/>
      <c r="Y53" s="19"/>
      <c r="Z53" s="346"/>
      <c r="AA53" s="359"/>
      <c r="AB53" s="276"/>
      <c r="AC53" s="360"/>
      <c r="AD53" s="197"/>
      <c r="AE53" s="199"/>
      <c r="AF53" s="198"/>
      <c r="AG53" s="361"/>
      <c r="AH53" s="361"/>
      <c r="AI53" s="361"/>
      <c r="AJ53" s="361"/>
      <c r="AK53" s="361"/>
      <c r="AL53" s="201"/>
      <c r="AM53" s="200"/>
      <c r="AN53" s="241"/>
      <c r="AO53" s="273"/>
      <c r="AP53" s="273"/>
      <c r="AQ53" s="273"/>
      <c r="AR53" s="19"/>
      <c r="AS53" s="19"/>
      <c r="AT53" s="19"/>
      <c r="AU53" s="19"/>
      <c r="AV53" s="19"/>
      <c r="AW53" s="19"/>
      <c r="AX53" s="19"/>
      <c r="AY53" s="19"/>
      <c r="AZ53" s="19"/>
      <c r="BA53" s="19"/>
      <c r="BB53" s="19"/>
      <c r="BC53" s="19"/>
      <c r="BD53" s="19"/>
      <c r="BE53" s="19"/>
      <c r="BF53" s="19"/>
    </row>
    <row r="54" spans="1:58" s="351" customFormat="1" ht="15.75" thickBot="1" x14ac:dyDescent="0.3">
      <c r="A54" s="757"/>
      <c r="B54" s="269" t="s">
        <v>1</v>
      </c>
      <c r="C54" s="348"/>
      <c r="D54" s="349"/>
      <c r="E54" s="150">
        <f t="shared" si="10"/>
        <v>0</v>
      </c>
      <c r="F54" s="270" t="s">
        <v>1</v>
      </c>
      <c r="G54" s="348"/>
      <c r="H54" s="349"/>
      <c r="I54" s="150">
        <f t="shared" si="11"/>
        <v>0</v>
      </c>
      <c r="J54" s="270" t="s">
        <v>1</v>
      </c>
      <c r="K54" s="348"/>
      <c r="L54" s="349"/>
      <c r="M54" s="150">
        <f t="shared" si="12"/>
        <v>0</v>
      </c>
      <c r="N54" s="270" t="s">
        <v>1</v>
      </c>
      <c r="O54" s="348"/>
      <c r="P54" s="349"/>
      <c r="Q54" s="150">
        <f t="shared" si="13"/>
        <v>0</v>
      </c>
      <c r="R54" s="269" t="s">
        <v>1</v>
      </c>
      <c r="S54" s="348"/>
      <c r="T54" s="349"/>
      <c r="U54" s="150">
        <f t="shared" si="14"/>
        <v>0</v>
      </c>
      <c r="V54" s="350"/>
      <c r="W54" s="350"/>
      <c r="X54" s="350"/>
      <c r="Y54" s="350"/>
      <c r="Z54" s="346"/>
      <c r="AA54" s="359"/>
      <c r="AB54" s="276"/>
      <c r="AC54" s="360"/>
      <c r="AD54" s="197"/>
      <c r="AE54" s="199"/>
      <c r="AF54" s="198"/>
      <c r="AG54" s="361"/>
      <c r="AH54" s="201"/>
      <c r="AI54" s="200"/>
      <c r="AJ54" s="346"/>
      <c r="AK54" s="347"/>
      <c r="AL54" s="347"/>
      <c r="AM54" s="347"/>
      <c r="AN54" s="241"/>
      <c r="AO54" s="242"/>
      <c r="AP54" s="242"/>
      <c r="AQ54" s="242"/>
      <c r="AR54" s="350"/>
      <c r="AS54" s="350"/>
      <c r="AT54" s="350"/>
      <c r="AU54" s="350"/>
      <c r="AV54" s="350"/>
      <c r="AW54" s="350"/>
      <c r="AX54" s="350"/>
      <c r="AY54" s="350"/>
      <c r="AZ54" s="350"/>
      <c r="BA54" s="350"/>
      <c r="BB54" s="350"/>
      <c r="BC54" s="350"/>
      <c r="BD54" s="350"/>
      <c r="BE54" s="350"/>
      <c r="BF54" s="350"/>
    </row>
    <row r="55" spans="1:58" s="6" customFormat="1" ht="15.75" thickBot="1" x14ac:dyDescent="0.3">
      <c r="A55" s="758"/>
      <c r="B55" s="425" t="s">
        <v>45</v>
      </c>
      <c r="C55" s="424"/>
      <c r="D55" s="424"/>
      <c r="E55" s="152">
        <f>IFERROR(SUM(E44:E54),0)</f>
        <v>0</v>
      </c>
      <c r="F55" s="423" t="s">
        <v>45</v>
      </c>
      <c r="G55" s="424"/>
      <c r="H55" s="424"/>
      <c r="I55" s="156">
        <f>IFERROR(SUM(I44:I54),0)</f>
        <v>0</v>
      </c>
      <c r="J55" s="423" t="s">
        <v>45</v>
      </c>
      <c r="K55" s="424"/>
      <c r="L55" s="424"/>
      <c r="M55" s="156">
        <f>IFERROR(SUM(M44:M54),0)</f>
        <v>0</v>
      </c>
      <c r="N55" s="423" t="s">
        <v>45</v>
      </c>
      <c r="O55" s="424"/>
      <c r="P55" s="424"/>
      <c r="Q55" s="156">
        <f>IFERROR(SUM(Q44:Q54),0)</f>
        <v>0</v>
      </c>
      <c r="R55" s="423" t="s">
        <v>45</v>
      </c>
      <c r="S55" s="424"/>
      <c r="T55" s="424"/>
      <c r="U55" s="152">
        <f>IFERROR(SUM(U44:U54),0)</f>
        <v>0</v>
      </c>
      <c r="V55" s="19"/>
      <c r="W55" s="19"/>
      <c r="X55" s="19"/>
      <c r="Y55" s="19"/>
      <c r="Z55" s="346"/>
      <c r="AA55" s="359"/>
      <c r="AB55" s="276"/>
      <c r="AC55" s="360"/>
      <c r="AD55" s="197"/>
      <c r="AE55" s="199"/>
      <c r="AF55" s="198"/>
      <c r="AG55" s="361"/>
      <c r="AH55" s="361"/>
      <c r="AI55" s="361"/>
      <c r="AJ55" s="361"/>
      <c r="AK55" s="361"/>
      <c r="AL55" s="201"/>
      <c r="AM55" s="200"/>
      <c r="AN55" s="241"/>
      <c r="AO55" s="242"/>
      <c r="AP55" s="242"/>
      <c r="AQ55" s="242"/>
      <c r="AR55" s="19"/>
      <c r="AS55" s="19"/>
      <c r="AT55" s="19"/>
      <c r="AU55" s="19"/>
      <c r="AV55" s="19"/>
      <c r="AW55" s="19"/>
      <c r="AX55" s="19"/>
      <c r="AY55" s="19"/>
      <c r="AZ55" s="19"/>
      <c r="BA55" s="19"/>
      <c r="BB55" s="19"/>
      <c r="BC55" s="19"/>
      <c r="BD55" s="19"/>
      <c r="BE55" s="19"/>
      <c r="BF55" s="19"/>
    </row>
    <row r="56" spans="1:58" s="6" customFormat="1" x14ac:dyDescent="0.25">
      <c r="A56" s="753">
        <f>IF(E55&gt;0,1,0)</f>
        <v>0</v>
      </c>
      <c r="B56" s="753"/>
      <c r="C56" s="753"/>
      <c r="D56" s="753"/>
      <c r="E56" s="753"/>
      <c r="F56" s="753"/>
      <c r="G56" s="753"/>
      <c r="H56" s="753"/>
      <c r="I56" s="753"/>
      <c r="J56" s="753"/>
      <c r="K56" s="753"/>
      <c r="L56" s="753"/>
      <c r="M56" s="753"/>
      <c r="N56" s="753"/>
      <c r="O56" s="753"/>
      <c r="P56" s="753"/>
      <c r="Q56" s="753"/>
      <c r="R56" s="753"/>
      <c r="S56" s="753"/>
      <c r="T56" s="753"/>
      <c r="U56" s="753"/>
      <c r="V56" s="19"/>
      <c r="W56" s="19"/>
      <c r="X56" s="19"/>
      <c r="Y56" s="19"/>
      <c r="Z56" s="346"/>
      <c r="AA56" s="359"/>
      <c r="AB56" s="276"/>
      <c r="AC56" s="360"/>
      <c r="AD56" s="197"/>
      <c r="AE56" s="199"/>
      <c r="AF56" s="198"/>
      <c r="AG56" s="361"/>
      <c r="AH56" s="361"/>
      <c r="AI56" s="361"/>
      <c r="AJ56" s="361"/>
      <c r="AK56" s="361"/>
      <c r="AL56" s="201"/>
      <c r="AM56" s="200"/>
      <c r="AN56" s="241"/>
      <c r="AO56" s="200"/>
      <c r="AP56" s="200"/>
      <c r="AQ56" s="200"/>
      <c r="AR56" s="19"/>
      <c r="AS56" s="19"/>
      <c r="AT56" s="19"/>
      <c r="AU56" s="19"/>
      <c r="AV56" s="19"/>
      <c r="AW56" s="19"/>
      <c r="AX56" s="19"/>
      <c r="AY56" s="19"/>
      <c r="AZ56" s="19"/>
      <c r="BA56" s="19"/>
      <c r="BB56" s="19"/>
      <c r="BC56" s="19"/>
      <c r="BD56" s="19"/>
      <c r="BE56" s="19"/>
      <c r="BF56" s="19"/>
    </row>
    <row r="57" spans="1:58" s="6" customFormat="1" x14ac:dyDescent="0.25">
      <c r="A57" s="754"/>
      <c r="B57" s="754"/>
      <c r="C57" s="754"/>
      <c r="D57" s="754"/>
      <c r="E57" s="754"/>
      <c r="F57" s="754"/>
      <c r="G57" s="754"/>
      <c r="H57" s="754"/>
      <c r="I57" s="754"/>
      <c r="J57" s="754"/>
      <c r="K57" s="754"/>
      <c r="L57" s="754"/>
      <c r="M57" s="754"/>
      <c r="N57" s="754"/>
      <c r="O57" s="754"/>
      <c r="P57" s="754"/>
      <c r="Q57" s="754"/>
      <c r="R57" s="754"/>
      <c r="S57" s="754"/>
      <c r="T57" s="754"/>
      <c r="U57" s="754"/>
      <c r="V57" s="19"/>
      <c r="W57" s="19"/>
      <c r="X57" s="19"/>
      <c r="Y57" s="19"/>
      <c r="Z57" s="198"/>
      <c r="AA57" s="198"/>
      <c r="AB57" s="276"/>
      <c r="AC57" s="241"/>
      <c r="AD57" s="241"/>
      <c r="AE57" s="199"/>
      <c r="AF57" s="198"/>
      <c r="AG57" s="367"/>
      <c r="AH57" s="367"/>
      <c r="AI57" s="367"/>
      <c r="AJ57" s="367"/>
      <c r="AK57" s="367"/>
      <c r="AL57" s="367"/>
      <c r="AM57" s="367"/>
      <c r="AN57" s="241"/>
      <c r="AO57" s="200"/>
      <c r="AP57" s="200"/>
      <c r="AQ57" s="200"/>
      <c r="AR57" s="19"/>
      <c r="AS57" s="19"/>
      <c r="AT57" s="19"/>
      <c r="AU57" s="19"/>
      <c r="AV57" s="19"/>
      <c r="AW57" s="19"/>
      <c r="AX57" s="19"/>
      <c r="AY57" s="19"/>
      <c r="AZ57" s="19"/>
      <c r="BA57" s="19"/>
      <c r="BB57" s="19"/>
      <c r="BC57" s="19"/>
      <c r="BD57" s="19"/>
      <c r="BE57" s="19"/>
      <c r="BF57" s="19"/>
    </row>
    <row r="58" spans="1:58" s="6" customFormat="1" x14ac:dyDescent="0.25">
      <c r="A58" s="754"/>
      <c r="B58" s="754"/>
      <c r="C58" s="754"/>
      <c r="D58" s="754"/>
      <c r="E58" s="754"/>
      <c r="F58" s="754"/>
      <c r="G58" s="754"/>
      <c r="H58" s="754"/>
      <c r="I58" s="754"/>
      <c r="J58" s="754"/>
      <c r="K58" s="754"/>
      <c r="L58" s="754"/>
      <c r="M58" s="754"/>
      <c r="N58" s="754"/>
      <c r="O58" s="754"/>
      <c r="P58" s="754"/>
      <c r="Q58" s="754"/>
      <c r="R58" s="754"/>
      <c r="S58" s="754"/>
      <c r="T58" s="754"/>
      <c r="U58" s="754"/>
      <c r="V58" s="19"/>
      <c r="W58" s="19"/>
      <c r="X58" s="19"/>
      <c r="Y58" s="19"/>
      <c r="Z58" s="198"/>
      <c r="AA58" s="198"/>
      <c r="AB58" s="276"/>
      <c r="AC58" s="278"/>
      <c r="AD58" s="362"/>
      <c r="AE58" s="200"/>
      <c r="AF58" s="198"/>
      <c r="AG58" s="201"/>
      <c r="AH58" s="201"/>
      <c r="AI58" s="201"/>
      <c r="AJ58" s="201"/>
      <c r="AK58" s="201"/>
      <c r="AL58" s="363"/>
      <c r="AM58" s="364"/>
      <c r="AN58" s="241"/>
      <c r="AO58" s="200"/>
      <c r="AP58" s="200"/>
      <c r="AQ58" s="200"/>
      <c r="AR58" s="19"/>
      <c r="AS58" s="19"/>
      <c r="AT58" s="19"/>
      <c r="AU58" s="19"/>
      <c r="AV58" s="19"/>
      <c r="AW58" s="19"/>
      <c r="AX58" s="19"/>
      <c r="AY58" s="19"/>
      <c r="AZ58" s="19"/>
      <c r="BA58" s="19"/>
      <c r="BB58" s="19"/>
      <c r="BC58" s="19"/>
      <c r="BD58" s="19"/>
      <c r="BE58" s="19"/>
      <c r="BF58" s="19"/>
    </row>
    <row r="59" spans="1:58" x14ac:dyDescent="0.25">
      <c r="A59" s="755"/>
      <c r="B59" s="755"/>
      <c r="C59" s="755"/>
      <c r="D59" s="755"/>
      <c r="E59" s="755"/>
      <c r="F59" s="755"/>
      <c r="G59" s="755"/>
      <c r="H59" s="755"/>
      <c r="I59" s="755"/>
      <c r="J59" s="755"/>
      <c r="K59" s="755"/>
      <c r="L59" s="755"/>
      <c r="M59" s="755"/>
      <c r="N59" s="755"/>
      <c r="O59" s="755"/>
      <c r="P59" s="755"/>
      <c r="Q59" s="755"/>
      <c r="R59" s="755"/>
      <c r="S59" s="755"/>
      <c r="T59" s="755"/>
      <c r="U59" s="755"/>
      <c r="Z59" s="198"/>
      <c r="AA59" s="198"/>
      <c r="AB59" s="345"/>
      <c r="AC59" s="198"/>
      <c r="AD59" s="198"/>
      <c r="AE59" s="198"/>
      <c r="AF59" s="198"/>
      <c r="AG59" s="200"/>
      <c r="AH59" s="200"/>
      <c r="AI59" s="200"/>
      <c r="AJ59" s="200"/>
      <c r="AK59" s="368"/>
      <c r="AL59" s="368"/>
      <c r="AM59" s="368"/>
      <c r="AN59" s="241"/>
      <c r="AO59" s="200"/>
      <c r="AP59" s="200"/>
      <c r="AQ59" s="200"/>
    </row>
    <row r="60" spans="1:58" x14ac:dyDescent="0.25">
      <c r="A60" s="295"/>
      <c r="B60" s="295"/>
      <c r="C60" s="295"/>
      <c r="D60" s="295"/>
      <c r="E60" s="295"/>
      <c r="F60" s="295"/>
      <c r="G60" s="295"/>
      <c r="H60" s="295"/>
      <c r="I60" s="295"/>
      <c r="J60" s="295"/>
      <c r="K60" s="295"/>
      <c r="L60" s="295"/>
      <c r="M60" s="295"/>
      <c r="N60" s="295"/>
      <c r="O60" s="295"/>
      <c r="P60" s="295"/>
      <c r="Q60" s="295"/>
      <c r="R60" s="295"/>
      <c r="S60" s="295"/>
      <c r="T60" s="295"/>
      <c r="U60" s="295"/>
      <c r="Z60" s="198"/>
      <c r="AA60" s="198"/>
      <c r="AB60" s="198"/>
      <c r="AC60" s="198"/>
      <c r="AD60" s="198"/>
      <c r="AE60" s="198"/>
      <c r="AF60" s="198"/>
      <c r="AG60" s="198"/>
      <c r="AH60" s="198"/>
      <c r="AI60" s="198"/>
      <c r="AJ60" s="198"/>
      <c r="AK60" s="198"/>
      <c r="AL60" s="198"/>
      <c r="AM60" s="198"/>
      <c r="AN60" s="198"/>
      <c r="AO60" s="198"/>
      <c r="AP60" s="198"/>
      <c r="AQ60" s="198"/>
    </row>
    <row r="61" spans="1:58" x14ac:dyDescent="0.25">
      <c r="Z61" s="198"/>
      <c r="AA61" s="198"/>
      <c r="AB61" s="198"/>
      <c r="AC61" s="198"/>
      <c r="AD61" s="198"/>
      <c r="AE61" s="198"/>
      <c r="AF61" s="198"/>
      <c r="AG61" s="198"/>
      <c r="AH61" s="198"/>
      <c r="AI61" s="198"/>
      <c r="AJ61" s="198"/>
      <c r="AK61" s="198"/>
      <c r="AL61" s="198"/>
      <c r="AM61" s="198"/>
      <c r="AN61" s="198"/>
      <c r="AO61" s="198"/>
      <c r="AP61" s="198"/>
      <c r="AQ61" s="198"/>
    </row>
    <row r="62" spans="1:58" x14ac:dyDescent="0.25">
      <c r="Z62" s="345"/>
      <c r="AA62" s="345"/>
      <c r="AB62" s="345"/>
      <c r="AC62" s="345"/>
      <c r="AD62" s="345"/>
      <c r="AE62" s="345"/>
      <c r="AF62" s="345"/>
      <c r="AG62" s="345"/>
      <c r="AH62" s="345"/>
      <c r="AI62" s="345"/>
      <c r="AJ62" s="345"/>
      <c r="AK62" s="345"/>
      <c r="AL62" s="345"/>
      <c r="AM62" s="345"/>
      <c r="AN62" s="345"/>
      <c r="AO62" s="345"/>
      <c r="AP62" s="345"/>
      <c r="AQ62" s="345"/>
    </row>
    <row r="63" spans="1:58" ht="31.5" x14ac:dyDescent="0.25">
      <c r="S63" s="282"/>
      <c r="Z63" s="198"/>
      <c r="AA63" s="198"/>
      <c r="AB63" s="198"/>
      <c r="AC63" s="198"/>
      <c r="AD63" s="198"/>
      <c r="AE63" s="198"/>
      <c r="AF63" s="198"/>
      <c r="AG63" s="198"/>
      <c r="AH63" s="198"/>
      <c r="AI63" s="198"/>
      <c r="AJ63" s="198"/>
      <c r="AK63" s="198"/>
      <c r="AL63" s="198"/>
      <c r="AM63" s="198"/>
      <c r="AN63" s="198"/>
      <c r="AO63" s="198"/>
      <c r="AP63" s="198"/>
      <c r="AQ63" s="198"/>
    </row>
    <row r="64" spans="1:58" ht="31.5" x14ac:dyDescent="0.25">
      <c r="S64" s="282"/>
      <c r="Z64" s="365"/>
      <c r="AA64" s="7"/>
      <c r="AB64" s="7"/>
      <c r="AC64" s="7"/>
      <c r="AD64" s="7"/>
      <c r="AE64" s="7"/>
      <c r="AF64" s="7"/>
      <c r="AG64" s="7"/>
      <c r="AH64" s="7"/>
    </row>
    <row r="65" spans="19:58" ht="21" x14ac:dyDescent="0.25">
      <c r="S65" s="283"/>
      <c r="Z65" s="365"/>
      <c r="AA65" s="7"/>
      <c r="AB65" s="7"/>
      <c r="AC65" s="7"/>
      <c r="AD65" s="7"/>
      <c r="AE65" s="7"/>
      <c r="AF65" s="7"/>
      <c r="AG65" s="7"/>
      <c r="AH65" s="7"/>
    </row>
    <row r="66" spans="19:58" ht="21" x14ac:dyDescent="0.25">
      <c r="S66" s="284"/>
      <c r="Z66" s="365"/>
      <c r="AA66" s="7"/>
      <c r="AB66" s="7"/>
      <c r="AC66" s="7"/>
      <c r="AD66" s="7"/>
      <c r="AE66" s="7"/>
      <c r="AF66" s="7"/>
      <c r="AG66" s="7"/>
      <c r="AH66" s="7"/>
    </row>
    <row r="67" spans="19:58" x14ac:dyDescent="0.25">
      <c r="S67" s="276"/>
      <c r="BE67"/>
      <c r="BF67"/>
    </row>
    <row r="68" spans="19:58" ht="15" customHeight="1" x14ac:dyDescent="0.25">
      <c r="BE68"/>
      <c r="BF68"/>
    </row>
    <row r="69" spans="19:58" ht="15" customHeight="1" x14ac:dyDescent="0.25">
      <c r="BE69"/>
      <c r="BF69"/>
    </row>
    <row r="70" spans="19:58" ht="15" customHeight="1" x14ac:dyDescent="0.25">
      <c r="T70" s="276"/>
      <c r="U70" s="276"/>
      <c r="BC70"/>
      <c r="BD70"/>
      <c r="BE70"/>
      <c r="BF70"/>
    </row>
    <row r="71" spans="19:58" ht="33.75" customHeight="1" x14ac:dyDescent="0.25">
      <c r="T71" s="276"/>
      <c r="U71" s="276"/>
      <c r="BC71"/>
      <c r="BD71"/>
      <c r="BE71"/>
      <c r="BF71"/>
    </row>
    <row r="72" spans="19:58" x14ac:dyDescent="0.25">
      <c r="T72" s="276"/>
      <c r="U72" s="276"/>
      <c r="BC72"/>
      <c r="BD72"/>
      <c r="BE72"/>
      <c r="BF72"/>
    </row>
    <row r="73" spans="19:58" x14ac:dyDescent="0.25">
      <c r="T73" s="276"/>
      <c r="U73" s="276"/>
      <c r="BC73"/>
      <c r="BD73"/>
      <c r="BE73"/>
      <c r="BF73"/>
    </row>
    <row r="74" spans="19:58" ht="63.75" customHeight="1" x14ac:dyDescent="0.25">
      <c r="T74" s="276"/>
      <c r="U74" s="276"/>
      <c r="BC74"/>
      <c r="BD74"/>
      <c r="BE74"/>
      <c r="BF74"/>
    </row>
    <row r="75" spans="19:58" x14ac:dyDescent="0.25">
      <c r="BC75"/>
      <c r="BD75"/>
      <c r="BE75"/>
      <c r="BF75"/>
    </row>
    <row r="76" spans="19:58" x14ac:dyDescent="0.25">
      <c r="BC76"/>
      <c r="BD76"/>
      <c r="BE76"/>
      <c r="BF76"/>
    </row>
    <row r="77" spans="19:58" x14ac:dyDescent="0.25">
      <c r="BC77"/>
      <c r="BD77"/>
      <c r="BE77"/>
      <c r="BF77"/>
    </row>
    <row r="78" spans="19:58" x14ac:dyDescent="0.25">
      <c r="BC78"/>
      <c r="BD78"/>
      <c r="BE78"/>
      <c r="BF78"/>
    </row>
    <row r="79" spans="19:58" x14ac:dyDescent="0.25">
      <c r="BC79"/>
      <c r="BD79"/>
      <c r="BE79"/>
      <c r="BF79"/>
    </row>
    <row r="80" spans="19:58" x14ac:dyDescent="0.25">
      <c r="BC80"/>
      <c r="BD80"/>
      <c r="BE80"/>
      <c r="BF80"/>
    </row>
    <row r="81" spans="19:58" x14ac:dyDescent="0.25">
      <c r="BC81"/>
      <c r="BD81"/>
      <c r="BE81"/>
      <c r="BF81"/>
    </row>
    <row r="82" spans="19:58" x14ac:dyDescent="0.25">
      <c r="BC82"/>
      <c r="BD82"/>
      <c r="BE82"/>
      <c r="BF82"/>
    </row>
    <row r="84" spans="19:58" x14ac:dyDescent="0.25">
      <c r="S84" s="198"/>
    </row>
    <row r="85" spans="19:58" x14ac:dyDescent="0.25">
      <c r="S85" s="198"/>
    </row>
    <row r="86" spans="19:58" x14ac:dyDescent="0.25">
      <c r="S86" s="198"/>
    </row>
    <row r="87" spans="19:58" x14ac:dyDescent="0.25">
      <c r="S87" s="198"/>
    </row>
    <row r="88" spans="19:58" ht="21" x14ac:dyDescent="0.25">
      <c r="S88" s="283"/>
    </row>
    <row r="89" spans="19:58" x14ac:dyDescent="0.25">
      <c r="S89" s="276"/>
    </row>
    <row r="90" spans="19:58" ht="15" customHeight="1" x14ac:dyDescent="0.25">
      <c r="S90" s="241"/>
    </row>
    <row r="91" spans="19:58" ht="15" customHeight="1" x14ac:dyDescent="0.25">
      <c r="S91" s="241"/>
    </row>
    <row r="92" spans="19:58" ht="15" customHeight="1" x14ac:dyDescent="0.25">
      <c r="S92" s="278"/>
    </row>
    <row r="93" spans="19:58" ht="15" customHeight="1" x14ac:dyDescent="0.25">
      <c r="S93" s="200"/>
    </row>
    <row r="94" spans="19:58" ht="15" customHeight="1" x14ac:dyDescent="0.25">
      <c r="S94" s="273"/>
    </row>
    <row r="95" spans="19:58" x14ac:dyDescent="0.25">
      <c r="S95" s="273"/>
    </row>
    <row r="96" spans="19:58" x14ac:dyDescent="0.25">
      <c r="S96" s="273"/>
    </row>
    <row r="97" spans="19:19" x14ac:dyDescent="0.25">
      <c r="S97" s="242"/>
    </row>
    <row r="98" spans="19:19" x14ac:dyDescent="0.25">
      <c r="S98" s="242"/>
    </row>
    <row r="99" spans="19:19" x14ac:dyDescent="0.25">
      <c r="S99" s="200"/>
    </row>
    <row r="100" spans="19:19" x14ac:dyDescent="0.25">
      <c r="S100" s="200"/>
    </row>
    <row r="101" spans="19:19" x14ac:dyDescent="0.25">
      <c r="S101" s="200"/>
    </row>
    <row r="102" spans="19:19" x14ac:dyDescent="0.25">
      <c r="S102" s="200"/>
    </row>
    <row r="103" spans="19:19" x14ac:dyDescent="0.25">
      <c r="S103" s="198"/>
    </row>
    <row r="104" spans="19:19" x14ac:dyDescent="0.25">
      <c r="S104" s="198"/>
    </row>
    <row r="105" spans="19:19" x14ac:dyDescent="0.25">
      <c r="S105" s="198"/>
    </row>
    <row r="106" spans="19:19" x14ac:dyDescent="0.25">
      <c r="S106" s="198"/>
    </row>
    <row r="107" spans="19:19" ht="21" x14ac:dyDescent="0.25">
      <c r="S107" s="283"/>
    </row>
    <row r="108" spans="19:19" x14ac:dyDescent="0.25">
      <c r="S108" s="276"/>
    </row>
    <row r="109" spans="19:19" ht="15" customHeight="1" x14ac:dyDescent="0.25">
      <c r="S109" s="241"/>
    </row>
    <row r="110" spans="19:19" ht="15" customHeight="1" x14ac:dyDescent="0.25">
      <c r="S110" s="241"/>
    </row>
    <row r="111" spans="19:19" ht="15" customHeight="1" x14ac:dyDescent="0.25">
      <c r="S111" s="278"/>
    </row>
    <row r="112" spans="19:19" ht="15" customHeight="1" x14ac:dyDescent="0.25">
      <c r="S112" s="200"/>
    </row>
    <row r="113" spans="19:19" ht="15" customHeight="1" x14ac:dyDescent="0.25">
      <c r="S113" s="273"/>
    </row>
    <row r="114" spans="19:19" x14ac:dyDescent="0.25">
      <c r="S114" s="273"/>
    </row>
    <row r="115" spans="19:19" x14ac:dyDescent="0.25">
      <c r="S115" s="273"/>
    </row>
    <row r="116" spans="19:19" x14ac:dyDescent="0.25">
      <c r="S116" s="242"/>
    </row>
    <row r="117" spans="19:19" x14ac:dyDescent="0.25">
      <c r="S117" s="242"/>
    </row>
    <row r="118" spans="19:19" x14ac:dyDescent="0.25">
      <c r="S118" s="200"/>
    </row>
    <row r="119" spans="19:19" x14ac:dyDescent="0.25">
      <c r="S119" s="200"/>
    </row>
    <row r="120" spans="19:19" x14ac:dyDescent="0.25">
      <c r="S120" s="200"/>
    </row>
    <row r="121" spans="19:19" x14ac:dyDescent="0.25">
      <c r="S121" s="200"/>
    </row>
    <row r="122" spans="19:19" x14ac:dyDescent="0.25">
      <c r="S122" s="198"/>
    </row>
    <row r="123" spans="19:19" x14ac:dyDescent="0.25">
      <c r="S123" s="198"/>
    </row>
    <row r="124" spans="19:19" x14ac:dyDescent="0.25">
      <c r="S124" s="247"/>
    </row>
    <row r="125" spans="19:19" x14ac:dyDescent="0.25">
      <c r="S125" s="198"/>
    </row>
  </sheetData>
  <sheetProtection algorithmName="SHA-512" hashValue="HcIYqrIraFeAcZLRbm9WjLeEg8EtW1efEseRpyQ0Zoejftu/bT8I81qQaxkBzd7ih9++oI8/lhW5+9wX4Cyz1A==" saltValue="dl5oGropfJb4BdTNeWimJA==" spinCount="100000" sheet="1" objects="1" scenarios="1"/>
  <mergeCells count="47">
    <mergeCell ref="A1:U1"/>
    <mergeCell ref="F17:H17"/>
    <mergeCell ref="J17:L17"/>
    <mergeCell ref="N17:P17"/>
    <mergeCell ref="R17:T17"/>
    <mergeCell ref="A2:U2"/>
    <mergeCell ref="B3:U3"/>
    <mergeCell ref="A4:A5"/>
    <mergeCell ref="B4:E4"/>
    <mergeCell ref="F4:I4"/>
    <mergeCell ref="J4:M4"/>
    <mergeCell ref="N4:Q4"/>
    <mergeCell ref="R4:U4"/>
    <mergeCell ref="A6:A15"/>
    <mergeCell ref="A16:A17"/>
    <mergeCell ref="B17:D17"/>
    <mergeCell ref="J23:M23"/>
    <mergeCell ref="N23:Q23"/>
    <mergeCell ref="R23:U23"/>
    <mergeCell ref="B36:D36"/>
    <mergeCell ref="F36:H36"/>
    <mergeCell ref="J36:L36"/>
    <mergeCell ref="N36:P36"/>
    <mergeCell ref="A18:U21"/>
    <mergeCell ref="B22:U22"/>
    <mergeCell ref="A37:U40"/>
    <mergeCell ref="B41:U41"/>
    <mergeCell ref="A42:A43"/>
    <mergeCell ref="B42:E42"/>
    <mergeCell ref="F42:I42"/>
    <mergeCell ref="J42:M42"/>
    <mergeCell ref="N42:Q42"/>
    <mergeCell ref="R42:U42"/>
    <mergeCell ref="R36:T36"/>
    <mergeCell ref="A25:A34"/>
    <mergeCell ref="A35:A36"/>
    <mergeCell ref="A23:A24"/>
    <mergeCell ref="B23:E23"/>
    <mergeCell ref="F23:I23"/>
    <mergeCell ref="J55:L55"/>
    <mergeCell ref="N55:P55"/>
    <mergeCell ref="R55:T55"/>
    <mergeCell ref="A56:U59"/>
    <mergeCell ref="A44:A53"/>
    <mergeCell ref="A54:A55"/>
    <mergeCell ref="B55:D55"/>
    <mergeCell ref="F55:H55"/>
  </mergeCells>
  <conditionalFormatting sqref="E6:E17 I6:I17 M6:M17 Q6:Q17 U6:U17">
    <cfRule type="cellIs" dxfId="45" priority="73" operator="equal">
      <formula>FALSE</formula>
    </cfRule>
    <cfRule type="cellIs" dxfId="44" priority="74" operator="equal">
      <formula>0</formula>
    </cfRule>
  </conditionalFormatting>
  <conditionalFormatting sqref="I36 M36 Q36 U36 E25:E34 I25:I34 M25:M34 Q25:Q34 U25:U34 E36">
    <cfRule type="cellIs" dxfId="43" priority="41" operator="equal">
      <formula>FALSE</formula>
    </cfRule>
    <cfRule type="cellIs" dxfId="42" priority="42" operator="equal">
      <formula>0</formula>
    </cfRule>
  </conditionalFormatting>
  <conditionalFormatting sqref="I55 M55 Q55 U55 E44:E53 I44:I53 M44:M53 Q44:Q53 U44:U53 E55">
    <cfRule type="cellIs" dxfId="41" priority="31" operator="equal">
      <formula>FALSE</formula>
    </cfRule>
    <cfRule type="cellIs" dxfId="40" priority="32" operator="equal">
      <formula>0</formula>
    </cfRule>
  </conditionalFormatting>
  <conditionalFormatting sqref="S66">
    <cfRule type="cellIs" dxfId="39" priority="17" operator="equal">
      <formula>0</formula>
    </cfRule>
  </conditionalFormatting>
  <conditionalFormatting sqref="S88 S107">
    <cfRule type="cellIs" dxfId="38" priority="22" operator="equal">
      <formula>0</formula>
    </cfRule>
  </conditionalFormatting>
  <conditionalFormatting sqref="S65">
    <cfRule type="cellIs" dxfId="37" priority="18" operator="equal">
      <formula>0</formula>
    </cfRule>
  </conditionalFormatting>
  <conditionalFormatting sqref="AA14:AA18 AA33:AA34 AA52:AA53 AC4:AQ4 AA36:AA37 AA55:AA56">
    <cfRule type="cellIs" dxfId="36" priority="11" operator="equal">
      <formula>0</formula>
    </cfRule>
  </conditionalFormatting>
  <conditionalFormatting sqref="AL33">
    <cfRule type="cellIs" dxfId="35" priority="13" operator="equal">
      <formula>0</formula>
    </cfRule>
  </conditionalFormatting>
  <conditionalFormatting sqref="AC26:AQ26 AC45:AQ45">
    <cfRule type="cellIs" dxfId="34" priority="16" operator="equal">
      <formula>0</formula>
    </cfRule>
  </conditionalFormatting>
  <conditionalFormatting sqref="AM52:AM53 AD52:AD53 AM33:AM34 AD33:AD34 AD14:AD18 AI14:AI18 AD36:AD37 AM36:AM37 AD55:AD56 AM55:AM56">
    <cfRule type="cellIs" dxfId="33" priority="15" operator="equal">
      <formula>0</formula>
    </cfRule>
  </conditionalFormatting>
  <conditionalFormatting sqref="AL34 AL52:AL53 AH14:AH18 AL36:AL37 AL55:AL56">
    <cfRule type="cellIs" dxfId="32" priority="14" operator="equal">
      <formula>0</formula>
    </cfRule>
  </conditionalFormatting>
  <conditionalFormatting sqref="AC3:AQ3">
    <cfRule type="cellIs" dxfId="31" priority="12" operator="equal">
      <formula>0</formula>
    </cfRule>
  </conditionalFormatting>
  <conditionalFormatting sqref="E35 I35 M35 Q35 U35">
    <cfRule type="cellIs" dxfId="30" priority="9" operator="equal">
      <formula>FALSE</formula>
    </cfRule>
    <cfRule type="cellIs" dxfId="29" priority="10" operator="equal">
      <formula>0</formula>
    </cfRule>
  </conditionalFormatting>
  <conditionalFormatting sqref="AA35">
    <cfRule type="cellIs" dxfId="28" priority="6" operator="equal">
      <formula>0</formula>
    </cfRule>
  </conditionalFormatting>
  <conditionalFormatting sqref="AD35 AI35">
    <cfRule type="cellIs" dxfId="27" priority="8" operator="equal">
      <formula>0</formula>
    </cfRule>
  </conditionalFormatting>
  <conditionalFormatting sqref="AH35">
    <cfRule type="cellIs" dxfId="26" priority="7" operator="equal">
      <formula>0</formula>
    </cfRule>
  </conditionalFormatting>
  <conditionalFormatting sqref="E54 I54 M54 Q54 U54">
    <cfRule type="cellIs" dxfId="25" priority="4" operator="equal">
      <formula>FALSE</formula>
    </cfRule>
    <cfRule type="cellIs" dxfId="24" priority="5" operator="equal">
      <formula>0</formula>
    </cfRule>
  </conditionalFormatting>
  <conditionalFormatting sqref="AA54">
    <cfRule type="cellIs" dxfId="23" priority="1" operator="equal">
      <formula>0</formula>
    </cfRule>
  </conditionalFormatting>
  <conditionalFormatting sqref="AD54 AI54">
    <cfRule type="cellIs" dxfId="22" priority="3" operator="equal">
      <formula>0</formula>
    </cfRule>
  </conditionalFormatting>
  <conditionalFormatting sqref="AH54">
    <cfRule type="cellIs" dxfId="21" priority="2" operator="equal">
      <formula>0</formula>
    </cfRule>
  </conditionalFormatting>
  <printOptions horizontalCentered="1"/>
  <pageMargins left="0.25" right="0.25" top="0.25" bottom="0.25" header="0.3" footer="0.3"/>
  <pageSetup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89"/>
  <sheetViews>
    <sheetView topLeftCell="A26" zoomScale="40" zoomScaleNormal="70" workbookViewId="0">
      <selection activeCell="D47" sqref="D47:P47"/>
    </sheetView>
  </sheetViews>
  <sheetFormatPr defaultColWidth="9.140625" defaultRowHeight="15" x14ac:dyDescent="0.25"/>
  <cols>
    <col min="1" max="1" width="13.85546875" style="252" bestFit="1" customWidth="1"/>
    <col min="2" max="2" width="16.42578125" style="252" customWidth="1"/>
    <col min="3" max="3" width="2.7109375" style="252" customWidth="1"/>
    <col min="4" max="4" width="16.5703125" style="252" customWidth="1"/>
    <col min="5" max="5" width="17" style="252" bestFit="1" customWidth="1"/>
    <col min="6" max="6" width="13.85546875" style="252" customWidth="1"/>
    <col min="7" max="7" width="2.5703125" style="246" customWidth="1"/>
    <col min="8" max="8" width="20.5703125" style="252" customWidth="1"/>
    <col min="9" max="9" width="18.42578125" style="252" bestFit="1" customWidth="1"/>
    <col min="10" max="10" width="18.42578125" style="252" customWidth="1"/>
    <col min="11" max="11" width="23.85546875" style="252" customWidth="1"/>
    <col min="12" max="12" width="23.42578125" style="252" customWidth="1"/>
    <col min="13" max="13" width="14.140625" style="252" customWidth="1"/>
    <col min="14" max="16" width="12.7109375" style="252" customWidth="1"/>
    <col min="17" max="17" width="24.42578125" style="252" customWidth="1"/>
    <col min="18" max="18" width="16.5703125" style="252" customWidth="1"/>
    <col min="19" max="16384" width="9.140625" style="252"/>
  </cols>
  <sheetData>
    <row r="1" spans="1:21" ht="31.5" x14ac:dyDescent="0.25">
      <c r="A1" s="877" t="s">
        <v>143</v>
      </c>
      <c r="B1" s="878"/>
      <c r="C1" s="878"/>
      <c r="D1" s="878"/>
      <c r="E1" s="878"/>
      <c r="F1" s="878"/>
      <c r="G1" s="878"/>
      <c r="H1" s="878"/>
      <c r="I1" s="878"/>
      <c r="J1" s="878"/>
      <c r="K1" s="878"/>
      <c r="L1" s="878"/>
      <c r="M1" s="878"/>
      <c r="N1" s="878"/>
      <c r="O1" s="878"/>
      <c r="P1" s="879"/>
      <c r="Q1" s="282"/>
      <c r="R1" s="282"/>
      <c r="S1" s="247"/>
    </row>
    <row r="2" spans="1:21" ht="32.25" thickBot="1" x14ac:dyDescent="0.3">
      <c r="A2" s="880"/>
      <c r="B2" s="881"/>
      <c r="C2" s="881"/>
      <c r="D2" s="881"/>
      <c r="E2" s="881"/>
      <c r="F2" s="881"/>
      <c r="G2" s="881"/>
      <c r="H2" s="881"/>
      <c r="I2" s="881"/>
      <c r="J2" s="881"/>
      <c r="K2" s="881"/>
      <c r="L2" s="881"/>
      <c r="M2" s="881"/>
      <c r="N2" s="881"/>
      <c r="O2" s="881"/>
      <c r="P2" s="882"/>
      <c r="Q2" s="282"/>
      <c r="R2" s="282"/>
      <c r="S2" s="247"/>
    </row>
    <row r="3" spans="1:21" ht="34.5" customHeight="1" thickBot="1" x14ac:dyDescent="0.3">
      <c r="A3" s="521" t="s">
        <v>18</v>
      </c>
      <c r="B3" s="522"/>
      <c r="C3" s="905"/>
      <c r="D3" s="861">
        <f>'ASP &amp; At-Risk Menu Costing'!B3</f>
        <v>0</v>
      </c>
      <c r="E3" s="862"/>
      <c r="F3" s="862"/>
      <c r="G3" s="862"/>
      <c r="H3" s="862"/>
      <c r="I3" s="862"/>
      <c r="J3" s="862"/>
      <c r="K3" s="862"/>
      <c r="L3" s="862"/>
      <c r="M3" s="862"/>
      <c r="N3" s="862"/>
      <c r="O3" s="862"/>
      <c r="P3" s="863"/>
      <c r="Q3" s="283"/>
      <c r="R3" s="283"/>
      <c r="S3" s="247"/>
    </row>
    <row r="4" spans="1:21" ht="15.75" thickBot="1" x14ac:dyDescent="0.3">
      <c r="A4" s="883"/>
      <c r="B4" s="884"/>
      <c r="C4" s="884"/>
      <c r="D4" s="884"/>
      <c r="E4" s="884"/>
      <c r="F4" s="884"/>
      <c r="G4" s="884"/>
      <c r="H4" s="884"/>
      <c r="I4" s="884"/>
      <c r="J4" s="884"/>
      <c r="K4" s="884"/>
      <c r="L4" s="884"/>
      <c r="M4" s="884"/>
      <c r="N4" s="884"/>
      <c r="O4" s="884"/>
      <c r="P4" s="885"/>
      <c r="Q4" s="276"/>
      <c r="R4" s="276"/>
      <c r="S4" s="247"/>
    </row>
    <row r="5" spans="1:21" ht="15.75" customHeight="1" thickBot="1" x14ac:dyDescent="0.3">
      <c r="A5" s="902"/>
      <c r="B5" s="903"/>
      <c r="C5" s="900"/>
      <c r="D5" s="806" t="s">
        <v>22</v>
      </c>
      <c r="E5" s="870"/>
      <c r="F5" s="871"/>
      <c r="G5" s="566"/>
      <c r="H5" s="793" t="s">
        <v>24</v>
      </c>
      <c r="I5" s="794"/>
      <c r="J5" s="794"/>
      <c r="K5" s="794"/>
      <c r="L5" s="794"/>
      <c r="M5" s="794"/>
      <c r="N5" s="794"/>
      <c r="O5" s="794"/>
      <c r="P5" s="795"/>
      <c r="Q5" s="17"/>
      <c r="R5" s="17"/>
      <c r="S5" s="247"/>
    </row>
    <row r="6" spans="1:21" s="81" customFormat="1" ht="15.75" thickBot="1" x14ac:dyDescent="0.3">
      <c r="A6" s="902"/>
      <c r="B6" s="903"/>
      <c r="C6" s="900"/>
      <c r="D6" s="872"/>
      <c r="E6" s="873"/>
      <c r="F6" s="874"/>
      <c r="G6" s="566"/>
      <c r="H6" s="796" t="s">
        <v>33</v>
      </c>
      <c r="I6" s="797"/>
      <c r="J6" s="798"/>
      <c r="K6" s="738"/>
      <c r="L6" s="739"/>
      <c r="M6" s="805"/>
      <c r="N6" s="711"/>
      <c r="O6" s="712"/>
      <c r="P6" s="904"/>
      <c r="Q6" s="17"/>
      <c r="R6" s="17"/>
      <c r="S6" s="251"/>
      <c r="T6" s="82"/>
    </row>
    <row r="7" spans="1:21" s="81" customFormat="1" ht="48.75" customHeight="1" thickBot="1" x14ac:dyDescent="0.3">
      <c r="A7" s="902"/>
      <c r="B7" s="903"/>
      <c r="C7" s="900"/>
      <c r="D7" s="886"/>
      <c r="E7" s="887"/>
      <c r="F7" s="888"/>
      <c r="G7" s="566"/>
      <c r="H7" s="769" t="s">
        <v>138</v>
      </c>
      <c r="I7" s="770"/>
      <c r="J7" s="298"/>
      <c r="K7" s="740"/>
      <c r="L7" s="600"/>
      <c r="M7" s="806"/>
      <c r="N7" s="832" t="s">
        <v>26</v>
      </c>
      <c r="O7" s="833"/>
      <c r="P7" s="834"/>
      <c r="Q7" s="17"/>
      <c r="R7" s="17"/>
      <c r="S7" s="251"/>
      <c r="T7" s="82"/>
    </row>
    <row r="8" spans="1:21" ht="15.75" thickBot="1" x14ac:dyDescent="0.3">
      <c r="A8" s="902"/>
      <c r="B8" s="903"/>
      <c r="C8" s="900"/>
      <c r="D8" s="889"/>
      <c r="E8" s="890"/>
      <c r="F8" s="891"/>
      <c r="G8" s="566"/>
      <c r="H8" s="299" t="s">
        <v>30</v>
      </c>
      <c r="I8" s="300" t="s">
        <v>31</v>
      </c>
      <c r="J8" s="301" t="s">
        <v>32</v>
      </c>
      <c r="K8" s="895"/>
      <c r="L8" s="896"/>
      <c r="M8" s="806"/>
      <c r="N8" s="318" t="s">
        <v>30</v>
      </c>
      <c r="O8" s="321" t="s">
        <v>31</v>
      </c>
      <c r="P8" s="322" t="s">
        <v>32</v>
      </c>
      <c r="Q8" s="17"/>
      <c r="R8" s="17"/>
      <c r="S8" s="286"/>
      <c r="T8" s="286"/>
    </row>
    <row r="9" spans="1:21" ht="36" customHeight="1" thickBot="1" x14ac:dyDescent="0.3">
      <c r="A9" s="902"/>
      <c r="B9" s="903"/>
      <c r="C9" s="900"/>
      <c r="D9" s="892"/>
      <c r="E9" s="893"/>
      <c r="F9" s="894"/>
      <c r="G9" s="566"/>
      <c r="H9" s="290"/>
      <c r="I9" s="279"/>
      <c r="J9" s="280"/>
      <c r="K9" s="835" t="s">
        <v>21</v>
      </c>
      <c r="L9" s="837" t="s">
        <v>25</v>
      </c>
      <c r="M9" s="806"/>
      <c r="N9" s="323">
        <f>(H9*H20)+H21</f>
        <v>0</v>
      </c>
      <c r="O9" s="324">
        <f>(I9*I20)+I21</f>
        <v>0</v>
      </c>
      <c r="P9" s="325">
        <f>(J9*J20)</f>
        <v>0</v>
      </c>
      <c r="Q9" s="17"/>
      <c r="R9" s="17"/>
      <c r="S9" s="247"/>
      <c r="T9" s="285"/>
      <c r="U9" s="285"/>
    </row>
    <row r="10" spans="1:21" ht="54" customHeight="1" x14ac:dyDescent="0.25">
      <c r="A10" s="614" t="s">
        <v>140</v>
      </c>
      <c r="B10" s="479"/>
      <c r="C10" s="900"/>
      <c r="D10" s="811" t="s">
        <v>29</v>
      </c>
      <c r="E10" s="812"/>
      <c r="F10" s="856"/>
      <c r="G10" s="566"/>
      <c r="H10" s="843" t="s">
        <v>139</v>
      </c>
      <c r="I10" s="844"/>
      <c r="J10" s="296"/>
      <c r="K10" s="835"/>
      <c r="L10" s="837"/>
      <c r="M10" s="806"/>
      <c r="N10" s="845" t="s">
        <v>77</v>
      </c>
      <c r="O10" s="846"/>
      <c r="P10" s="847"/>
      <c r="Q10" s="17"/>
      <c r="R10" s="17"/>
      <c r="S10" s="247"/>
      <c r="T10" s="248"/>
      <c r="U10" s="248"/>
    </row>
    <row r="11" spans="1:21" x14ac:dyDescent="0.25">
      <c r="A11" s="615"/>
      <c r="B11" s="481"/>
      <c r="C11" s="900"/>
      <c r="D11" s="813"/>
      <c r="E11" s="814"/>
      <c r="F11" s="857"/>
      <c r="G11" s="566"/>
      <c r="H11" s="302" t="s">
        <v>30</v>
      </c>
      <c r="I11" s="303" t="s">
        <v>31</v>
      </c>
      <c r="J11" s="296"/>
      <c r="K11" s="835"/>
      <c r="L11" s="837"/>
      <c r="M11" s="806"/>
      <c r="N11" s="848"/>
      <c r="O11" s="849"/>
      <c r="P11" s="850"/>
      <c r="Q11" s="17"/>
      <c r="R11" s="17"/>
      <c r="S11" s="247"/>
      <c r="T11" s="274"/>
      <c r="U11" s="275"/>
    </row>
    <row r="12" spans="1:21" ht="15.75" thickBot="1" x14ac:dyDescent="0.3">
      <c r="A12" s="615"/>
      <c r="B12" s="481"/>
      <c r="C12" s="900"/>
      <c r="D12" s="854" t="s">
        <v>14</v>
      </c>
      <c r="E12" s="771" t="s">
        <v>8</v>
      </c>
      <c r="F12" s="773" t="s">
        <v>27</v>
      </c>
      <c r="G12" s="566"/>
      <c r="H12" s="291"/>
      <c r="I12" s="281"/>
      <c r="J12" s="297"/>
      <c r="K12" s="835"/>
      <c r="L12" s="837"/>
      <c r="M12" s="806"/>
      <c r="N12" s="851"/>
      <c r="O12" s="852"/>
      <c r="P12" s="853"/>
      <c r="Q12" s="17"/>
      <c r="R12" s="17"/>
      <c r="S12" s="247"/>
      <c r="T12" s="274"/>
      <c r="U12" s="275"/>
    </row>
    <row r="13" spans="1:21" ht="48" customHeight="1" x14ac:dyDescent="0.25">
      <c r="A13" s="616"/>
      <c r="B13" s="617"/>
      <c r="C13" s="900"/>
      <c r="D13" s="855"/>
      <c r="E13" s="772"/>
      <c r="F13" s="774"/>
      <c r="G13" s="566"/>
      <c r="H13" s="304" t="s">
        <v>137</v>
      </c>
      <c r="I13" s="305" t="s">
        <v>15</v>
      </c>
      <c r="J13" s="306" t="s">
        <v>28</v>
      </c>
      <c r="K13" s="836"/>
      <c r="L13" s="838"/>
      <c r="M13" s="806"/>
      <c r="N13" s="775">
        <f>SUM(N9:P9)</f>
        <v>0</v>
      </c>
      <c r="O13" s="776"/>
      <c r="P13" s="777"/>
      <c r="Q13" s="17"/>
      <c r="R13" s="17"/>
    </row>
    <row r="14" spans="1:21" x14ac:dyDescent="0.25">
      <c r="A14" s="39" t="s">
        <v>2</v>
      </c>
      <c r="B14" s="104">
        <f>'ASP &amp; At-Risk Menu Costing'!E17</f>
        <v>0</v>
      </c>
      <c r="C14" s="900"/>
      <c r="D14" s="168"/>
      <c r="E14" s="320">
        <f>IFERROR(SUM(B14*D14),0)</f>
        <v>0</v>
      </c>
      <c r="F14" s="781"/>
      <c r="G14" s="566"/>
      <c r="H14" s="292"/>
      <c r="I14" s="100"/>
      <c r="J14" s="326"/>
      <c r="K14" s="307">
        <f>SUM(H14:J14)</f>
        <v>0</v>
      </c>
      <c r="L14" s="308">
        <f>B14*K14</f>
        <v>0</v>
      </c>
      <c r="M14" s="806"/>
      <c r="N14" s="778"/>
      <c r="O14" s="779"/>
      <c r="P14" s="780"/>
      <c r="Q14" s="17"/>
      <c r="R14" s="17"/>
    </row>
    <row r="15" spans="1:21" x14ac:dyDescent="0.25">
      <c r="A15" s="39" t="s">
        <v>3</v>
      </c>
      <c r="B15" s="104">
        <f>'ASP &amp; At-Risk Menu Costing'!I17</f>
        <v>0</v>
      </c>
      <c r="C15" s="900"/>
      <c r="D15" s="168"/>
      <c r="E15" s="320">
        <f t="shared" ref="E15:E18" si="0">IFERROR(SUM(B15*D15),0)</f>
        <v>0</v>
      </c>
      <c r="F15" s="782"/>
      <c r="G15" s="566"/>
      <c r="H15" s="292"/>
      <c r="I15" s="100"/>
      <c r="J15" s="326"/>
      <c r="K15" s="307">
        <f t="shared" ref="K15:K18" si="1">SUM(H15:J15)</f>
        <v>0</v>
      </c>
      <c r="L15" s="308">
        <f>K15*B15</f>
        <v>0</v>
      </c>
      <c r="M15" s="806"/>
      <c r="N15" s="784"/>
      <c r="O15" s="785"/>
      <c r="P15" s="786"/>
      <c r="Q15" s="17"/>
      <c r="R15" s="17"/>
    </row>
    <row r="16" spans="1:21" x14ac:dyDescent="0.25">
      <c r="A16" s="39" t="s">
        <v>6</v>
      </c>
      <c r="B16" s="104">
        <f>'ASP &amp; At-Risk Menu Costing'!M17</f>
        <v>0</v>
      </c>
      <c r="C16" s="900"/>
      <c r="D16" s="168"/>
      <c r="E16" s="320">
        <f t="shared" si="0"/>
        <v>0</v>
      </c>
      <c r="F16" s="782"/>
      <c r="G16" s="566"/>
      <c r="H16" s="292"/>
      <c r="I16" s="100"/>
      <c r="J16" s="326"/>
      <c r="K16" s="307">
        <f t="shared" si="1"/>
        <v>0</v>
      </c>
      <c r="L16" s="308">
        <f>K16*B16</f>
        <v>0</v>
      </c>
      <c r="M16" s="806"/>
      <c r="N16" s="784"/>
      <c r="O16" s="785"/>
      <c r="P16" s="786"/>
      <c r="Q16" s="17"/>
      <c r="R16" s="17"/>
    </row>
    <row r="17" spans="1:21" x14ac:dyDescent="0.25">
      <c r="A17" s="39" t="s">
        <v>7</v>
      </c>
      <c r="B17" s="104">
        <f>'ASP &amp; At-Risk Menu Costing'!Q17</f>
        <v>0</v>
      </c>
      <c r="C17" s="900"/>
      <c r="D17" s="168"/>
      <c r="E17" s="320">
        <f t="shared" si="0"/>
        <v>0</v>
      </c>
      <c r="F17" s="782"/>
      <c r="G17" s="566"/>
      <c r="H17" s="292"/>
      <c r="I17" s="100"/>
      <c r="J17" s="326"/>
      <c r="K17" s="307">
        <f t="shared" si="1"/>
        <v>0</v>
      </c>
      <c r="L17" s="308">
        <f>K17*B17</f>
        <v>0</v>
      </c>
      <c r="M17" s="806"/>
      <c r="N17" s="784"/>
      <c r="O17" s="785"/>
      <c r="P17" s="786"/>
      <c r="Q17" s="17"/>
      <c r="R17" s="17"/>
      <c r="S17" s="247"/>
      <c r="T17" s="287"/>
      <c r="U17" s="277"/>
    </row>
    <row r="18" spans="1:21" s="247" customFormat="1" ht="15.75" thickBot="1" x14ac:dyDescent="0.3">
      <c r="A18" s="288" t="s">
        <v>4</v>
      </c>
      <c r="B18" s="289">
        <f>'ASP &amp; At-Risk Menu Costing'!U17</f>
        <v>0</v>
      </c>
      <c r="C18" s="900"/>
      <c r="D18" s="168"/>
      <c r="E18" s="320">
        <f t="shared" si="0"/>
        <v>0</v>
      </c>
      <c r="F18" s="782"/>
      <c r="G18" s="566"/>
      <c r="H18" s="292"/>
      <c r="I18" s="100"/>
      <c r="J18" s="326"/>
      <c r="K18" s="307">
        <f t="shared" si="1"/>
        <v>0</v>
      </c>
      <c r="L18" s="308">
        <f>K18*B18</f>
        <v>0</v>
      </c>
      <c r="M18" s="806"/>
      <c r="N18" s="784"/>
      <c r="O18" s="785"/>
      <c r="P18" s="786"/>
      <c r="Q18" s="17"/>
      <c r="R18" s="17"/>
      <c r="T18" s="287"/>
      <c r="U18" s="277"/>
    </row>
    <row r="19" spans="1:21" s="247" customFormat="1" x14ac:dyDescent="0.25">
      <c r="A19" s="599"/>
      <c r="B19" s="600"/>
      <c r="C19" s="900"/>
      <c r="D19" s="815" t="s">
        <v>75</v>
      </c>
      <c r="E19" s="816"/>
      <c r="F19" s="783"/>
      <c r="G19" s="566"/>
      <c r="H19" s="820" t="s">
        <v>75</v>
      </c>
      <c r="I19" s="821"/>
      <c r="J19" s="821"/>
      <c r="K19" s="821"/>
      <c r="L19" s="822"/>
      <c r="M19" s="806"/>
      <c r="N19" s="784"/>
      <c r="O19" s="785"/>
      <c r="P19" s="786"/>
      <c r="Q19" s="17"/>
      <c r="R19" s="17"/>
      <c r="T19" s="287"/>
      <c r="U19" s="277"/>
    </row>
    <row r="20" spans="1:21" s="247" customFormat="1" x14ac:dyDescent="0.25">
      <c r="A20" s="599"/>
      <c r="B20" s="600"/>
      <c r="C20" s="900"/>
      <c r="D20" s="318">
        <f>SUM(D14:D18)</f>
        <v>0</v>
      </c>
      <c r="E20" s="319">
        <f>SUM(E14:E18)</f>
        <v>0</v>
      </c>
      <c r="F20" s="150">
        <f>SUM(D20*F10)</f>
        <v>0</v>
      </c>
      <c r="G20" s="566"/>
      <c r="H20" s="309">
        <f>SUM(H14:H18)</f>
        <v>0</v>
      </c>
      <c r="I20" s="310">
        <f>SUM(I14:I18)</f>
        <v>0</v>
      </c>
      <c r="J20" s="311">
        <f>SUM(J14:J18)</f>
        <v>0</v>
      </c>
      <c r="K20" s="312">
        <f>SUM(K14:K18)</f>
        <v>0</v>
      </c>
      <c r="L20" s="313">
        <f>SUM(L14:L18)</f>
        <v>0</v>
      </c>
      <c r="M20" s="806"/>
      <c r="N20" s="784"/>
      <c r="O20" s="785"/>
      <c r="P20" s="786"/>
      <c r="Q20" s="17"/>
      <c r="R20" s="17"/>
    </row>
    <row r="21" spans="1:21" s="247" customFormat="1" x14ac:dyDescent="0.25">
      <c r="A21" s="599"/>
      <c r="B21" s="600"/>
      <c r="C21" s="900"/>
      <c r="D21" s="823"/>
      <c r="E21" s="824"/>
      <c r="F21" s="825"/>
      <c r="G21" s="566"/>
      <c r="H21" s="314">
        <f>H20*H12</f>
        <v>0</v>
      </c>
      <c r="I21" s="315">
        <f>I20*I12</f>
        <v>0</v>
      </c>
      <c r="J21" s="316"/>
      <c r="K21" s="316"/>
      <c r="L21" s="317"/>
      <c r="M21" s="806"/>
      <c r="N21" s="784"/>
      <c r="O21" s="785"/>
      <c r="P21" s="786"/>
      <c r="Q21" s="17"/>
      <c r="R21" s="17"/>
    </row>
    <row r="22" spans="1:21" s="248" customFormat="1" ht="15.75" thickBot="1" x14ac:dyDescent="0.3">
      <c r="A22" s="601"/>
      <c r="B22" s="602"/>
      <c r="C22" s="901"/>
      <c r="D22" s="826"/>
      <c r="E22" s="827"/>
      <c r="F22" s="828"/>
      <c r="G22" s="750"/>
      <c r="H22" s="897"/>
      <c r="I22" s="898"/>
      <c r="J22" s="898"/>
      <c r="K22" s="898"/>
      <c r="L22" s="899"/>
      <c r="M22" s="807"/>
      <c r="N22" s="787"/>
      <c r="O22" s="788"/>
      <c r="P22" s="789"/>
      <c r="Q22" s="17"/>
      <c r="R22" s="17"/>
      <c r="S22" s="247"/>
    </row>
    <row r="23" spans="1:21" s="246" customFormat="1" ht="21.75" customHeight="1" x14ac:dyDescent="0.25">
      <c r="A23" s="568"/>
      <c r="B23" s="568"/>
      <c r="C23" s="568"/>
      <c r="D23" s="568"/>
      <c r="E23" s="568"/>
      <c r="F23" s="568"/>
      <c r="G23" s="568"/>
      <c r="H23" s="568"/>
      <c r="I23" s="568"/>
      <c r="J23" s="568"/>
      <c r="K23" s="568"/>
      <c r="L23" s="568"/>
      <c r="M23" s="568"/>
      <c r="N23" s="568"/>
      <c r="O23" s="568"/>
      <c r="P23" s="568"/>
      <c r="Q23" s="283"/>
      <c r="R23" s="283"/>
      <c r="S23" s="247"/>
    </row>
    <row r="24" spans="1:21" s="246" customFormat="1" ht="15.75" thickBot="1" x14ac:dyDescent="0.3">
      <c r="A24" s="706"/>
      <c r="B24" s="706"/>
      <c r="C24" s="706"/>
      <c r="D24" s="706"/>
      <c r="E24" s="706"/>
      <c r="F24" s="706"/>
      <c r="G24" s="706"/>
      <c r="H24" s="706"/>
      <c r="I24" s="706"/>
      <c r="J24" s="706"/>
      <c r="K24" s="706"/>
      <c r="L24" s="706"/>
      <c r="M24" s="706"/>
      <c r="N24" s="706"/>
      <c r="O24" s="706"/>
      <c r="P24" s="706"/>
      <c r="Q24" s="276"/>
      <c r="R24" s="276"/>
      <c r="S24" s="247"/>
    </row>
    <row r="25" spans="1:21" s="246" customFormat="1" ht="36" customHeight="1" thickBot="1" x14ac:dyDescent="0.3">
      <c r="A25" s="858" t="s">
        <v>18</v>
      </c>
      <c r="B25" s="859"/>
      <c r="C25" s="860"/>
      <c r="D25" s="861">
        <f>'ASP &amp; At-Risk Menu Costing'!B22</f>
        <v>0</v>
      </c>
      <c r="E25" s="862"/>
      <c r="F25" s="862"/>
      <c r="G25" s="862"/>
      <c r="H25" s="862"/>
      <c r="I25" s="862"/>
      <c r="J25" s="862"/>
      <c r="K25" s="862"/>
      <c r="L25" s="862"/>
      <c r="M25" s="862"/>
      <c r="N25" s="862"/>
      <c r="O25" s="862"/>
      <c r="P25" s="863"/>
      <c r="Q25" s="241"/>
      <c r="R25" s="241"/>
      <c r="S25" s="247"/>
    </row>
    <row r="26" spans="1:21" s="246" customFormat="1" ht="15" customHeight="1" thickBot="1" x14ac:dyDescent="0.3">
      <c r="A26" s="790"/>
      <c r="B26" s="791"/>
      <c r="C26" s="791"/>
      <c r="D26" s="791"/>
      <c r="E26" s="791"/>
      <c r="F26" s="791"/>
      <c r="G26" s="791"/>
      <c r="H26" s="791"/>
      <c r="I26" s="791"/>
      <c r="J26" s="791"/>
      <c r="K26" s="791"/>
      <c r="L26" s="791"/>
      <c r="M26" s="791"/>
      <c r="N26" s="791"/>
      <c r="O26" s="791"/>
      <c r="P26" s="792"/>
      <c r="Q26" s="241"/>
      <c r="R26" s="241"/>
      <c r="S26" s="247"/>
    </row>
    <row r="27" spans="1:21" ht="15" customHeight="1" thickBot="1" x14ac:dyDescent="0.3">
      <c r="A27" s="866"/>
      <c r="B27" s="867"/>
      <c r="C27" s="868"/>
      <c r="D27" s="806" t="s">
        <v>22</v>
      </c>
      <c r="E27" s="870"/>
      <c r="F27" s="871"/>
      <c r="G27" s="875"/>
      <c r="H27" s="793" t="s">
        <v>24</v>
      </c>
      <c r="I27" s="794"/>
      <c r="J27" s="794"/>
      <c r="K27" s="794"/>
      <c r="L27" s="794"/>
      <c r="M27" s="794"/>
      <c r="N27" s="794"/>
      <c r="O27" s="794"/>
      <c r="P27" s="795"/>
      <c r="Q27" s="278"/>
      <c r="R27" s="278"/>
      <c r="S27" s="247"/>
    </row>
    <row r="28" spans="1:21" ht="15.75" thickBot="1" x14ac:dyDescent="0.3">
      <c r="A28" s="866"/>
      <c r="B28" s="867"/>
      <c r="C28" s="868"/>
      <c r="D28" s="872"/>
      <c r="E28" s="873"/>
      <c r="F28" s="874"/>
      <c r="G28" s="875"/>
      <c r="H28" s="796" t="s">
        <v>33</v>
      </c>
      <c r="I28" s="797"/>
      <c r="J28" s="798"/>
      <c r="K28" s="799"/>
      <c r="L28" s="800"/>
      <c r="M28" s="805"/>
      <c r="N28" s="808"/>
      <c r="O28" s="809"/>
      <c r="P28" s="810"/>
      <c r="Q28" s="200"/>
      <c r="R28" s="200"/>
      <c r="S28" s="247"/>
    </row>
    <row r="29" spans="1:21" s="246" customFormat="1" ht="54" customHeight="1" thickBot="1" x14ac:dyDescent="0.3">
      <c r="A29" s="866"/>
      <c r="B29" s="867"/>
      <c r="C29" s="868"/>
      <c r="D29" s="886"/>
      <c r="E29" s="887"/>
      <c r="F29" s="888"/>
      <c r="G29" s="875"/>
      <c r="H29" s="769" t="s">
        <v>138</v>
      </c>
      <c r="I29" s="770"/>
      <c r="J29" s="298"/>
      <c r="K29" s="801"/>
      <c r="L29" s="802"/>
      <c r="M29" s="806"/>
      <c r="N29" s="832" t="s">
        <v>26</v>
      </c>
      <c r="O29" s="833"/>
      <c r="P29" s="834"/>
      <c r="Q29" s="200"/>
      <c r="R29" s="200"/>
    </row>
    <row r="30" spans="1:21" ht="15.75" thickBot="1" x14ac:dyDescent="0.3">
      <c r="A30" s="866"/>
      <c r="B30" s="867"/>
      <c r="C30" s="868"/>
      <c r="D30" s="889"/>
      <c r="E30" s="890"/>
      <c r="F30" s="891"/>
      <c r="G30" s="875"/>
      <c r="H30" s="299" t="s">
        <v>30</v>
      </c>
      <c r="I30" s="300" t="s">
        <v>31</v>
      </c>
      <c r="J30" s="301" t="s">
        <v>32</v>
      </c>
      <c r="K30" s="803"/>
      <c r="L30" s="804"/>
      <c r="M30" s="806"/>
      <c r="N30" s="318" t="s">
        <v>30</v>
      </c>
      <c r="O30" s="321" t="s">
        <v>31</v>
      </c>
      <c r="P30" s="322" t="s">
        <v>32</v>
      </c>
    </row>
    <row r="31" spans="1:21" ht="36" customHeight="1" thickBot="1" x14ac:dyDescent="0.3">
      <c r="A31" s="866"/>
      <c r="B31" s="867"/>
      <c r="C31" s="868"/>
      <c r="D31" s="892"/>
      <c r="E31" s="893"/>
      <c r="F31" s="894"/>
      <c r="G31" s="875"/>
      <c r="H31" s="290"/>
      <c r="I31" s="279"/>
      <c r="J31" s="280"/>
      <c r="K31" s="835" t="s">
        <v>21</v>
      </c>
      <c r="L31" s="837" t="s">
        <v>25</v>
      </c>
      <c r="M31" s="806"/>
      <c r="N31" s="323">
        <f>(H31*H42)+H43</f>
        <v>0</v>
      </c>
      <c r="O31" s="324">
        <f>(I31*I42)+I43</f>
        <v>0</v>
      </c>
      <c r="P31" s="325">
        <f>(J31*J42)</f>
        <v>0</v>
      </c>
    </row>
    <row r="32" spans="1:21" ht="54" customHeight="1" x14ac:dyDescent="0.25">
      <c r="A32" s="839" t="s">
        <v>140</v>
      </c>
      <c r="B32" s="840"/>
      <c r="C32" s="868"/>
      <c r="D32" s="811" t="s">
        <v>29</v>
      </c>
      <c r="E32" s="812"/>
      <c r="F32" s="856"/>
      <c r="G32" s="875"/>
      <c r="H32" s="843" t="s">
        <v>139</v>
      </c>
      <c r="I32" s="844"/>
      <c r="J32" s="331"/>
      <c r="K32" s="835"/>
      <c r="L32" s="837"/>
      <c r="M32" s="806"/>
      <c r="N32" s="845" t="s">
        <v>77</v>
      </c>
      <c r="O32" s="846"/>
      <c r="P32" s="847"/>
    </row>
    <row r="33" spans="1:16" x14ac:dyDescent="0.25">
      <c r="A33" s="811"/>
      <c r="B33" s="841"/>
      <c r="C33" s="868"/>
      <c r="D33" s="813"/>
      <c r="E33" s="814"/>
      <c r="F33" s="857"/>
      <c r="G33" s="875"/>
      <c r="H33" s="302" t="s">
        <v>30</v>
      </c>
      <c r="I33" s="303" t="s">
        <v>31</v>
      </c>
      <c r="J33" s="331"/>
      <c r="K33" s="835"/>
      <c r="L33" s="837"/>
      <c r="M33" s="806"/>
      <c r="N33" s="848"/>
      <c r="O33" s="849"/>
      <c r="P33" s="850"/>
    </row>
    <row r="34" spans="1:16" ht="15.75" thickBot="1" x14ac:dyDescent="0.3">
      <c r="A34" s="811"/>
      <c r="B34" s="841"/>
      <c r="C34" s="868"/>
      <c r="D34" s="854" t="s">
        <v>14</v>
      </c>
      <c r="E34" s="771" t="s">
        <v>8</v>
      </c>
      <c r="F34" s="773" t="s">
        <v>27</v>
      </c>
      <c r="G34" s="875"/>
      <c r="H34" s="291"/>
      <c r="I34" s="281"/>
      <c r="J34" s="332"/>
      <c r="K34" s="835"/>
      <c r="L34" s="837"/>
      <c r="M34" s="806"/>
      <c r="N34" s="851"/>
      <c r="O34" s="852"/>
      <c r="P34" s="853"/>
    </row>
    <row r="35" spans="1:16" ht="30" x14ac:dyDescent="0.25">
      <c r="A35" s="813"/>
      <c r="B35" s="842"/>
      <c r="C35" s="868"/>
      <c r="D35" s="855"/>
      <c r="E35" s="772"/>
      <c r="F35" s="774"/>
      <c r="G35" s="875"/>
      <c r="H35" s="304" t="s">
        <v>137</v>
      </c>
      <c r="I35" s="305" t="s">
        <v>15</v>
      </c>
      <c r="J35" s="306" t="s">
        <v>28</v>
      </c>
      <c r="K35" s="836"/>
      <c r="L35" s="838"/>
      <c r="M35" s="806"/>
      <c r="N35" s="775">
        <f>SUM(N31:P31)</f>
        <v>0</v>
      </c>
      <c r="O35" s="776"/>
      <c r="P35" s="777"/>
    </row>
    <row r="36" spans="1:16" x14ac:dyDescent="0.25">
      <c r="A36" s="327" t="s">
        <v>2</v>
      </c>
      <c r="B36" s="328">
        <f>'ASP &amp; At-Risk Menu Costing'!E36</f>
        <v>0</v>
      </c>
      <c r="C36" s="868"/>
      <c r="D36" s="168"/>
      <c r="E36" s="320">
        <f>IFERROR(SUM(B36*D36),0)</f>
        <v>0</v>
      </c>
      <c r="F36" s="781"/>
      <c r="G36" s="875"/>
      <c r="H36" s="292"/>
      <c r="I36" s="100"/>
      <c r="J36" s="326"/>
      <c r="K36" s="307">
        <f>SUM(H36:J36)</f>
        <v>0</v>
      </c>
      <c r="L36" s="308">
        <f>B36*K36</f>
        <v>0</v>
      </c>
      <c r="M36" s="806"/>
      <c r="N36" s="778"/>
      <c r="O36" s="779"/>
      <c r="P36" s="780"/>
    </row>
    <row r="37" spans="1:16" x14ac:dyDescent="0.25">
      <c r="A37" s="327" t="s">
        <v>3</v>
      </c>
      <c r="B37" s="328">
        <f>'ASP &amp; At-Risk Menu Costing'!I36</f>
        <v>0</v>
      </c>
      <c r="C37" s="868"/>
      <c r="D37" s="168"/>
      <c r="E37" s="320">
        <f t="shared" ref="E37:E40" si="2">IFERROR(SUM(B37*D37),0)</f>
        <v>0</v>
      </c>
      <c r="F37" s="782"/>
      <c r="G37" s="875"/>
      <c r="H37" s="292"/>
      <c r="I37" s="100"/>
      <c r="J37" s="326"/>
      <c r="K37" s="307">
        <f t="shared" ref="K37:K40" si="3">SUM(H37:J37)</f>
        <v>0</v>
      </c>
      <c r="L37" s="308">
        <f>K37*B37</f>
        <v>0</v>
      </c>
      <c r="M37" s="806"/>
      <c r="N37" s="784"/>
      <c r="O37" s="785"/>
      <c r="P37" s="786"/>
    </row>
    <row r="38" spans="1:16" x14ac:dyDescent="0.25">
      <c r="A38" s="327" t="s">
        <v>6</v>
      </c>
      <c r="B38" s="328">
        <f>'ASP &amp; At-Risk Menu Costing'!M36</f>
        <v>0</v>
      </c>
      <c r="C38" s="868"/>
      <c r="D38" s="168"/>
      <c r="E38" s="320">
        <f t="shared" si="2"/>
        <v>0</v>
      </c>
      <c r="F38" s="782"/>
      <c r="G38" s="875"/>
      <c r="H38" s="292"/>
      <c r="I38" s="100"/>
      <c r="J38" s="326"/>
      <c r="K38" s="307">
        <f t="shared" si="3"/>
        <v>0</v>
      </c>
      <c r="L38" s="308">
        <f>K38*B38</f>
        <v>0</v>
      </c>
      <c r="M38" s="806"/>
      <c r="N38" s="784"/>
      <c r="O38" s="785"/>
      <c r="P38" s="786"/>
    </row>
    <row r="39" spans="1:16" x14ac:dyDescent="0.25">
      <c r="A39" s="327" t="s">
        <v>7</v>
      </c>
      <c r="B39" s="328">
        <f>'ASP &amp; At-Risk Menu Costing'!Q36</f>
        <v>0</v>
      </c>
      <c r="C39" s="868"/>
      <c r="D39" s="168"/>
      <c r="E39" s="320">
        <f t="shared" si="2"/>
        <v>0</v>
      </c>
      <c r="F39" s="782"/>
      <c r="G39" s="875"/>
      <c r="H39" s="292"/>
      <c r="I39" s="100"/>
      <c r="J39" s="326"/>
      <c r="K39" s="307">
        <f t="shared" si="3"/>
        <v>0</v>
      </c>
      <c r="L39" s="308">
        <f>K39*B39</f>
        <v>0</v>
      </c>
      <c r="M39" s="806"/>
      <c r="N39" s="784"/>
      <c r="O39" s="785"/>
      <c r="P39" s="786"/>
    </row>
    <row r="40" spans="1:16" ht="15.75" thickBot="1" x14ac:dyDescent="0.3">
      <c r="A40" s="329" t="s">
        <v>4</v>
      </c>
      <c r="B40" s="330">
        <f>'ASP &amp; At-Risk Menu Costing'!U36</f>
        <v>0</v>
      </c>
      <c r="C40" s="868"/>
      <c r="D40" s="168"/>
      <c r="E40" s="320">
        <f t="shared" si="2"/>
        <v>0</v>
      </c>
      <c r="F40" s="782"/>
      <c r="G40" s="875"/>
      <c r="H40" s="292"/>
      <c r="I40" s="100"/>
      <c r="J40" s="326"/>
      <c r="K40" s="307">
        <f t="shared" si="3"/>
        <v>0</v>
      </c>
      <c r="L40" s="308">
        <f>K40*B40</f>
        <v>0</v>
      </c>
      <c r="M40" s="806"/>
      <c r="N40" s="784"/>
      <c r="O40" s="785"/>
      <c r="P40" s="786"/>
    </row>
    <row r="41" spans="1:16" x14ac:dyDescent="0.25">
      <c r="A41" s="817"/>
      <c r="B41" s="802"/>
      <c r="C41" s="868"/>
      <c r="D41" s="815" t="s">
        <v>75</v>
      </c>
      <c r="E41" s="816"/>
      <c r="F41" s="783"/>
      <c r="G41" s="875"/>
      <c r="H41" s="820" t="s">
        <v>75</v>
      </c>
      <c r="I41" s="821"/>
      <c r="J41" s="821"/>
      <c r="K41" s="821"/>
      <c r="L41" s="822"/>
      <c r="M41" s="806"/>
      <c r="N41" s="784"/>
      <c r="O41" s="785"/>
      <c r="P41" s="786"/>
    </row>
    <row r="42" spans="1:16" x14ac:dyDescent="0.25">
      <c r="A42" s="817"/>
      <c r="B42" s="802"/>
      <c r="C42" s="868"/>
      <c r="D42" s="318">
        <f>SUM(D36:D40)</f>
        <v>0</v>
      </c>
      <c r="E42" s="319">
        <f>SUM(E36:E40)</f>
        <v>0</v>
      </c>
      <c r="F42" s="150">
        <f>SUM(D42*F32)</f>
        <v>0</v>
      </c>
      <c r="G42" s="875"/>
      <c r="H42" s="309">
        <f>SUM(H36:H40)</f>
        <v>0</v>
      </c>
      <c r="I42" s="310">
        <f>SUM(I36:I40)</f>
        <v>0</v>
      </c>
      <c r="J42" s="311">
        <f>SUM(J36:J40)</f>
        <v>0</v>
      </c>
      <c r="K42" s="312">
        <f>SUM(K36:K40)</f>
        <v>0</v>
      </c>
      <c r="L42" s="313">
        <f>SUM(L36:L40)</f>
        <v>0</v>
      </c>
      <c r="M42" s="806"/>
      <c r="N42" s="784"/>
      <c r="O42" s="785"/>
      <c r="P42" s="786"/>
    </row>
    <row r="43" spans="1:16" x14ac:dyDescent="0.25">
      <c r="A43" s="817"/>
      <c r="B43" s="802"/>
      <c r="C43" s="868"/>
      <c r="D43" s="823"/>
      <c r="E43" s="824"/>
      <c r="F43" s="825"/>
      <c r="G43" s="875"/>
      <c r="H43" s="314">
        <f>H42*H34</f>
        <v>0</v>
      </c>
      <c r="I43" s="315">
        <f>I42*I34</f>
        <v>0</v>
      </c>
      <c r="J43" s="316"/>
      <c r="K43" s="316"/>
      <c r="L43" s="317"/>
      <c r="M43" s="806"/>
      <c r="N43" s="784"/>
      <c r="O43" s="785"/>
      <c r="P43" s="786"/>
    </row>
    <row r="44" spans="1:16" ht="15.75" thickBot="1" x14ac:dyDescent="0.3">
      <c r="A44" s="818"/>
      <c r="B44" s="819"/>
      <c r="C44" s="869"/>
      <c r="D44" s="826"/>
      <c r="E44" s="827"/>
      <c r="F44" s="828"/>
      <c r="G44" s="876"/>
      <c r="H44" s="829"/>
      <c r="I44" s="830"/>
      <c r="J44" s="830"/>
      <c r="K44" s="830"/>
      <c r="L44" s="831"/>
      <c r="M44" s="807"/>
      <c r="N44" s="787"/>
      <c r="O44" s="788"/>
      <c r="P44" s="789"/>
    </row>
    <row r="45" spans="1:16" x14ac:dyDescent="0.25">
      <c r="A45" s="864"/>
      <c r="B45" s="864"/>
      <c r="C45" s="864"/>
      <c r="D45" s="864"/>
      <c r="E45" s="864"/>
      <c r="F45" s="864"/>
      <c r="G45" s="864"/>
      <c r="H45" s="864"/>
      <c r="I45" s="864"/>
      <c r="J45" s="864"/>
      <c r="K45" s="864"/>
      <c r="L45" s="864"/>
      <c r="M45" s="864"/>
      <c r="N45" s="864"/>
      <c r="O45" s="864"/>
      <c r="P45" s="864"/>
    </row>
    <row r="46" spans="1:16" ht="15.75" thickBot="1" x14ac:dyDescent="0.3">
      <c r="A46" s="865"/>
      <c r="B46" s="865"/>
      <c r="C46" s="865"/>
      <c r="D46" s="865"/>
      <c r="E46" s="865"/>
      <c r="F46" s="865"/>
      <c r="G46" s="865"/>
      <c r="H46" s="865"/>
      <c r="I46" s="865"/>
      <c r="J46" s="865"/>
      <c r="K46" s="865"/>
      <c r="L46" s="865"/>
      <c r="M46" s="865"/>
      <c r="N46" s="865"/>
      <c r="O46" s="865"/>
      <c r="P46" s="865"/>
    </row>
    <row r="47" spans="1:16" ht="37.5" customHeight="1" thickBot="1" x14ac:dyDescent="0.3">
      <c r="A47" s="858" t="s">
        <v>18</v>
      </c>
      <c r="B47" s="859"/>
      <c r="C47" s="860"/>
      <c r="D47" s="861">
        <f>'ASP &amp; At-Risk Menu Costing'!B41</f>
        <v>0</v>
      </c>
      <c r="E47" s="862"/>
      <c r="F47" s="862"/>
      <c r="G47" s="862"/>
      <c r="H47" s="862"/>
      <c r="I47" s="862"/>
      <c r="J47" s="862"/>
      <c r="K47" s="862"/>
      <c r="L47" s="862"/>
      <c r="M47" s="862"/>
      <c r="N47" s="862"/>
      <c r="O47" s="862"/>
      <c r="P47" s="863"/>
    </row>
    <row r="48" spans="1:16" ht="15.75" thickBot="1" x14ac:dyDescent="0.3">
      <c r="A48" s="790"/>
      <c r="B48" s="791"/>
      <c r="C48" s="791"/>
      <c r="D48" s="791"/>
      <c r="E48" s="791"/>
      <c r="F48" s="791"/>
      <c r="G48" s="791"/>
      <c r="H48" s="791"/>
      <c r="I48" s="791"/>
      <c r="J48" s="791"/>
      <c r="K48" s="791"/>
      <c r="L48" s="791"/>
      <c r="M48" s="791"/>
      <c r="N48" s="791"/>
      <c r="O48" s="791"/>
      <c r="P48" s="792"/>
    </row>
    <row r="49" spans="1:16" ht="15.75" thickBot="1" x14ac:dyDescent="0.3">
      <c r="A49" s="866"/>
      <c r="B49" s="867"/>
      <c r="C49" s="868"/>
      <c r="D49" s="806" t="s">
        <v>22</v>
      </c>
      <c r="E49" s="870"/>
      <c r="F49" s="871"/>
      <c r="G49" s="875"/>
      <c r="H49" s="793" t="s">
        <v>24</v>
      </c>
      <c r="I49" s="794"/>
      <c r="J49" s="794"/>
      <c r="K49" s="794"/>
      <c r="L49" s="794"/>
      <c r="M49" s="794"/>
      <c r="N49" s="794"/>
      <c r="O49" s="794"/>
      <c r="P49" s="795"/>
    </row>
    <row r="50" spans="1:16" ht="15.75" thickBot="1" x14ac:dyDescent="0.3">
      <c r="A50" s="866"/>
      <c r="B50" s="867"/>
      <c r="C50" s="868"/>
      <c r="D50" s="872"/>
      <c r="E50" s="873"/>
      <c r="F50" s="874"/>
      <c r="G50" s="875"/>
      <c r="H50" s="796" t="s">
        <v>33</v>
      </c>
      <c r="I50" s="797"/>
      <c r="J50" s="798"/>
      <c r="K50" s="799"/>
      <c r="L50" s="800"/>
      <c r="M50" s="805"/>
      <c r="N50" s="808"/>
      <c r="O50" s="809"/>
      <c r="P50" s="810"/>
    </row>
    <row r="51" spans="1:16" ht="54" customHeight="1" thickBot="1" x14ac:dyDescent="0.3">
      <c r="A51" s="866"/>
      <c r="B51" s="867"/>
      <c r="C51" s="868"/>
      <c r="D51" s="886"/>
      <c r="E51" s="887"/>
      <c r="F51" s="888"/>
      <c r="G51" s="875"/>
      <c r="H51" s="769" t="s">
        <v>138</v>
      </c>
      <c r="I51" s="770"/>
      <c r="J51" s="298"/>
      <c r="K51" s="801"/>
      <c r="L51" s="802"/>
      <c r="M51" s="806"/>
      <c r="N51" s="832" t="s">
        <v>26</v>
      </c>
      <c r="O51" s="833"/>
      <c r="P51" s="834"/>
    </row>
    <row r="52" spans="1:16" ht="12" customHeight="1" thickBot="1" x14ac:dyDescent="0.3">
      <c r="A52" s="866"/>
      <c r="B52" s="867"/>
      <c r="C52" s="868"/>
      <c r="D52" s="889"/>
      <c r="E52" s="890"/>
      <c r="F52" s="891"/>
      <c r="G52" s="875"/>
      <c r="H52" s="299" t="s">
        <v>30</v>
      </c>
      <c r="I52" s="300" t="s">
        <v>31</v>
      </c>
      <c r="J52" s="301" t="s">
        <v>32</v>
      </c>
      <c r="K52" s="803"/>
      <c r="L52" s="804"/>
      <c r="M52" s="806"/>
      <c r="N52" s="318" t="s">
        <v>30</v>
      </c>
      <c r="O52" s="321" t="s">
        <v>31</v>
      </c>
      <c r="P52" s="322" t="s">
        <v>32</v>
      </c>
    </row>
    <row r="53" spans="1:16" ht="36" customHeight="1" thickBot="1" x14ac:dyDescent="0.3">
      <c r="A53" s="866"/>
      <c r="B53" s="867"/>
      <c r="C53" s="868"/>
      <c r="D53" s="892"/>
      <c r="E53" s="893"/>
      <c r="F53" s="894"/>
      <c r="G53" s="875"/>
      <c r="H53" s="290"/>
      <c r="I53" s="279"/>
      <c r="J53" s="280"/>
      <c r="K53" s="835" t="s">
        <v>21</v>
      </c>
      <c r="L53" s="837" t="s">
        <v>25</v>
      </c>
      <c r="M53" s="806"/>
      <c r="N53" s="323">
        <f>(H53*H64)+H65</f>
        <v>0</v>
      </c>
      <c r="O53" s="324">
        <f>(I53*I64)+I65</f>
        <v>0</v>
      </c>
      <c r="P53" s="325">
        <f>(J53*J64)</f>
        <v>0</v>
      </c>
    </row>
    <row r="54" spans="1:16" ht="54" customHeight="1" x14ac:dyDescent="0.25">
      <c r="A54" s="839" t="s">
        <v>140</v>
      </c>
      <c r="B54" s="840"/>
      <c r="C54" s="868"/>
      <c r="D54" s="811" t="s">
        <v>29</v>
      </c>
      <c r="E54" s="812"/>
      <c r="F54" s="856"/>
      <c r="G54" s="875"/>
      <c r="H54" s="843" t="s">
        <v>139</v>
      </c>
      <c r="I54" s="844"/>
      <c r="J54" s="331"/>
      <c r="K54" s="835"/>
      <c r="L54" s="837"/>
      <c r="M54" s="806"/>
      <c r="N54" s="845" t="s">
        <v>77</v>
      </c>
      <c r="O54" s="846"/>
      <c r="P54" s="847"/>
    </row>
    <row r="55" spans="1:16" x14ac:dyDescent="0.25">
      <c r="A55" s="811"/>
      <c r="B55" s="841"/>
      <c r="C55" s="868"/>
      <c r="D55" s="813"/>
      <c r="E55" s="814"/>
      <c r="F55" s="857"/>
      <c r="G55" s="875"/>
      <c r="H55" s="302" t="s">
        <v>30</v>
      </c>
      <c r="I55" s="303" t="s">
        <v>31</v>
      </c>
      <c r="J55" s="331"/>
      <c r="K55" s="835"/>
      <c r="L55" s="837"/>
      <c r="M55" s="806"/>
      <c r="N55" s="848"/>
      <c r="O55" s="849"/>
      <c r="P55" s="850"/>
    </row>
    <row r="56" spans="1:16" ht="15.75" thickBot="1" x14ac:dyDescent="0.3">
      <c r="A56" s="811"/>
      <c r="B56" s="841"/>
      <c r="C56" s="868"/>
      <c r="D56" s="854" t="s">
        <v>14</v>
      </c>
      <c r="E56" s="771" t="s">
        <v>8</v>
      </c>
      <c r="F56" s="773" t="s">
        <v>27</v>
      </c>
      <c r="G56" s="875"/>
      <c r="H56" s="291"/>
      <c r="I56" s="281"/>
      <c r="J56" s="332"/>
      <c r="K56" s="835"/>
      <c r="L56" s="837"/>
      <c r="M56" s="806"/>
      <c r="N56" s="851"/>
      <c r="O56" s="852"/>
      <c r="P56" s="853"/>
    </row>
    <row r="57" spans="1:16" ht="30" x14ac:dyDescent="0.25">
      <c r="A57" s="813"/>
      <c r="B57" s="842"/>
      <c r="C57" s="868"/>
      <c r="D57" s="855"/>
      <c r="E57" s="772"/>
      <c r="F57" s="774"/>
      <c r="G57" s="875"/>
      <c r="H57" s="304" t="s">
        <v>137</v>
      </c>
      <c r="I57" s="305" t="s">
        <v>15</v>
      </c>
      <c r="J57" s="306" t="s">
        <v>28</v>
      </c>
      <c r="K57" s="836"/>
      <c r="L57" s="838"/>
      <c r="M57" s="806"/>
      <c r="N57" s="775">
        <f>SUM(N53:P53)</f>
        <v>0</v>
      </c>
      <c r="O57" s="776"/>
      <c r="P57" s="777"/>
    </row>
    <row r="58" spans="1:16" x14ac:dyDescent="0.25">
      <c r="A58" s="327" t="s">
        <v>2</v>
      </c>
      <c r="B58" s="328">
        <f>'ASP &amp; At-Risk Menu Costing'!E55</f>
        <v>0</v>
      </c>
      <c r="C58" s="868"/>
      <c r="D58" s="168"/>
      <c r="E58" s="320">
        <f>IFERROR(SUM(B58*D58),0)</f>
        <v>0</v>
      </c>
      <c r="F58" s="781"/>
      <c r="G58" s="875"/>
      <c r="H58" s="292"/>
      <c r="I58" s="100"/>
      <c r="J58" s="326"/>
      <c r="K58" s="307">
        <f>SUM(H58:J58)</f>
        <v>0</v>
      </c>
      <c r="L58" s="308">
        <f>B58*K58</f>
        <v>0</v>
      </c>
      <c r="M58" s="806"/>
      <c r="N58" s="778"/>
      <c r="O58" s="779"/>
      <c r="P58" s="780"/>
    </row>
    <row r="59" spans="1:16" x14ac:dyDescent="0.25">
      <c r="A59" s="327" t="s">
        <v>3</v>
      </c>
      <c r="B59" s="328">
        <f>'ASP &amp; At-Risk Menu Costing'!I55</f>
        <v>0</v>
      </c>
      <c r="C59" s="868"/>
      <c r="D59" s="168"/>
      <c r="E59" s="320">
        <f t="shared" ref="E59:E62" si="4">IFERROR(SUM(B59*D59),0)</f>
        <v>0</v>
      </c>
      <c r="F59" s="782"/>
      <c r="G59" s="875"/>
      <c r="H59" s="292"/>
      <c r="I59" s="100"/>
      <c r="J59" s="326"/>
      <c r="K59" s="307">
        <f t="shared" ref="K59:K62" si="5">SUM(H59:J59)</f>
        <v>0</v>
      </c>
      <c r="L59" s="308">
        <f>K59*B59</f>
        <v>0</v>
      </c>
      <c r="M59" s="806"/>
      <c r="N59" s="784"/>
      <c r="O59" s="785"/>
      <c r="P59" s="786"/>
    </row>
    <row r="60" spans="1:16" x14ac:dyDescent="0.25">
      <c r="A60" s="327" t="s">
        <v>6</v>
      </c>
      <c r="B60" s="328">
        <f>'ASP &amp; At-Risk Menu Costing'!M55</f>
        <v>0</v>
      </c>
      <c r="C60" s="868"/>
      <c r="D60" s="168"/>
      <c r="E60" s="320">
        <f t="shared" si="4"/>
        <v>0</v>
      </c>
      <c r="F60" s="782"/>
      <c r="G60" s="875"/>
      <c r="H60" s="292"/>
      <c r="I60" s="100"/>
      <c r="J60" s="326"/>
      <c r="K60" s="307">
        <f t="shared" si="5"/>
        <v>0</v>
      </c>
      <c r="L60" s="308">
        <f>K60*B60</f>
        <v>0</v>
      </c>
      <c r="M60" s="806"/>
      <c r="N60" s="784"/>
      <c r="O60" s="785"/>
      <c r="P60" s="786"/>
    </row>
    <row r="61" spans="1:16" x14ac:dyDescent="0.25">
      <c r="A61" s="327" t="s">
        <v>7</v>
      </c>
      <c r="B61" s="328">
        <f>'ASP &amp; At-Risk Menu Costing'!Q55</f>
        <v>0</v>
      </c>
      <c r="C61" s="868"/>
      <c r="D61" s="168"/>
      <c r="E61" s="320">
        <f t="shared" si="4"/>
        <v>0</v>
      </c>
      <c r="F61" s="782"/>
      <c r="G61" s="875"/>
      <c r="H61" s="292"/>
      <c r="I61" s="100"/>
      <c r="J61" s="326"/>
      <c r="K61" s="307">
        <f t="shared" si="5"/>
        <v>0</v>
      </c>
      <c r="L61" s="308">
        <f>K61*B61</f>
        <v>0</v>
      </c>
      <c r="M61" s="806"/>
      <c r="N61" s="784"/>
      <c r="O61" s="785"/>
      <c r="P61" s="786"/>
    </row>
    <row r="62" spans="1:16" ht="15.75" thickBot="1" x14ac:dyDescent="0.3">
      <c r="A62" s="329" t="s">
        <v>4</v>
      </c>
      <c r="B62" s="330">
        <f>'ASP &amp; At-Risk Menu Costing'!U55</f>
        <v>0</v>
      </c>
      <c r="C62" s="868"/>
      <c r="D62" s="168"/>
      <c r="E62" s="320">
        <f t="shared" si="4"/>
        <v>0</v>
      </c>
      <c r="F62" s="782"/>
      <c r="G62" s="875"/>
      <c r="H62" s="292"/>
      <c r="I62" s="100"/>
      <c r="J62" s="326"/>
      <c r="K62" s="307">
        <f t="shared" si="5"/>
        <v>0</v>
      </c>
      <c r="L62" s="308">
        <f>K62*B62</f>
        <v>0</v>
      </c>
      <c r="M62" s="806"/>
      <c r="N62" s="784"/>
      <c r="O62" s="785"/>
      <c r="P62" s="786"/>
    </row>
    <row r="63" spans="1:16" x14ac:dyDescent="0.25">
      <c r="A63" s="817"/>
      <c r="B63" s="802"/>
      <c r="C63" s="868"/>
      <c r="D63" s="815" t="s">
        <v>75</v>
      </c>
      <c r="E63" s="816"/>
      <c r="F63" s="783"/>
      <c r="G63" s="875"/>
      <c r="H63" s="820" t="s">
        <v>75</v>
      </c>
      <c r="I63" s="821"/>
      <c r="J63" s="821"/>
      <c r="K63" s="821"/>
      <c r="L63" s="822"/>
      <c r="M63" s="806"/>
      <c r="N63" s="784"/>
      <c r="O63" s="785"/>
      <c r="P63" s="786"/>
    </row>
    <row r="64" spans="1:16" x14ac:dyDescent="0.25">
      <c r="A64" s="817"/>
      <c r="B64" s="802"/>
      <c r="C64" s="868"/>
      <c r="D64" s="318">
        <f>SUM(D58:D62)</f>
        <v>0</v>
      </c>
      <c r="E64" s="319">
        <f>SUM(E58:E62)</f>
        <v>0</v>
      </c>
      <c r="F64" s="150">
        <f>SUM(D64*F54)</f>
        <v>0</v>
      </c>
      <c r="G64" s="875"/>
      <c r="H64" s="309">
        <f>SUM(H58:H62)</f>
        <v>0</v>
      </c>
      <c r="I64" s="310">
        <f>SUM(I58:I62)</f>
        <v>0</v>
      </c>
      <c r="J64" s="311">
        <f>SUM(J58:J62)</f>
        <v>0</v>
      </c>
      <c r="K64" s="312">
        <f>SUM(K58:K62)</f>
        <v>0</v>
      </c>
      <c r="L64" s="313">
        <f>SUM(L58:L62)</f>
        <v>0</v>
      </c>
      <c r="M64" s="806"/>
      <c r="N64" s="784"/>
      <c r="O64" s="785"/>
      <c r="P64" s="786"/>
    </row>
    <row r="65" spans="1:20" x14ac:dyDescent="0.25">
      <c r="A65" s="817"/>
      <c r="B65" s="802"/>
      <c r="C65" s="868"/>
      <c r="D65" s="823"/>
      <c r="E65" s="824"/>
      <c r="F65" s="825"/>
      <c r="G65" s="875"/>
      <c r="H65" s="314">
        <f>H64*H56</f>
        <v>0</v>
      </c>
      <c r="I65" s="315">
        <f>I64*I56</f>
        <v>0</v>
      </c>
      <c r="J65" s="316"/>
      <c r="K65" s="316"/>
      <c r="L65" s="317"/>
      <c r="M65" s="806"/>
      <c r="N65" s="784"/>
      <c r="O65" s="785"/>
      <c r="P65" s="786"/>
    </row>
    <row r="66" spans="1:20" ht="15.75" thickBot="1" x14ac:dyDescent="0.3">
      <c r="A66" s="818"/>
      <c r="B66" s="819"/>
      <c r="C66" s="869"/>
      <c r="D66" s="826"/>
      <c r="E66" s="827"/>
      <c r="F66" s="828"/>
      <c r="G66" s="876"/>
      <c r="H66" s="829"/>
      <c r="I66" s="830"/>
      <c r="J66" s="830"/>
      <c r="K66" s="830"/>
      <c r="L66" s="831"/>
      <c r="M66" s="807"/>
      <c r="N66" s="787"/>
      <c r="O66" s="788"/>
      <c r="P66" s="789"/>
    </row>
    <row r="67" spans="1:20" x14ac:dyDescent="0.25">
      <c r="A67" s="333"/>
      <c r="B67" s="333"/>
      <c r="C67" s="333"/>
      <c r="D67" s="333"/>
      <c r="E67" s="333"/>
      <c r="F67" s="333"/>
      <c r="G67" s="334"/>
      <c r="H67" s="333"/>
      <c r="I67" s="333"/>
      <c r="J67" s="333"/>
      <c r="K67" s="333"/>
      <c r="L67" s="333"/>
      <c r="M67" s="333"/>
      <c r="N67" s="333"/>
      <c r="O67" s="333"/>
      <c r="P67" s="333"/>
    </row>
    <row r="68" spans="1:20" x14ac:dyDescent="0.25">
      <c r="A68" s="333"/>
      <c r="B68" s="333"/>
      <c r="C68" s="333"/>
      <c r="D68" s="333"/>
      <c r="E68" s="333"/>
      <c r="F68" s="333"/>
      <c r="G68" s="334"/>
      <c r="H68" s="333"/>
      <c r="I68" s="333"/>
      <c r="J68" s="333"/>
      <c r="K68" s="333"/>
      <c r="L68" s="333"/>
      <c r="M68" s="333"/>
      <c r="N68" s="333"/>
      <c r="O68" s="333"/>
      <c r="P68" s="333"/>
    </row>
    <row r="69" spans="1:20" ht="15.75" thickBot="1" x14ac:dyDescent="0.3">
      <c r="A69" s="333"/>
      <c r="B69" s="333"/>
      <c r="C69" s="333"/>
      <c r="D69" s="333"/>
      <c r="E69" s="333"/>
      <c r="F69" s="333"/>
      <c r="G69" s="334"/>
      <c r="H69" s="333"/>
      <c r="I69" s="333"/>
      <c r="J69" s="333"/>
      <c r="K69" s="333"/>
      <c r="L69" s="333"/>
      <c r="M69" s="333"/>
      <c r="N69" s="333"/>
      <c r="O69" s="333"/>
      <c r="P69" s="333"/>
    </row>
    <row r="70" spans="1:20" ht="60" customHeight="1" thickBot="1" x14ac:dyDescent="0.3">
      <c r="A70" s="333"/>
      <c r="B70" s="333"/>
      <c r="C70" s="333"/>
      <c r="D70" s="766" t="s">
        <v>141</v>
      </c>
      <c r="E70" s="767"/>
      <c r="F70" s="768"/>
      <c r="G70" s="334"/>
      <c r="H70" s="333"/>
      <c r="I70" s="333"/>
      <c r="J70" s="333"/>
      <c r="K70" s="333"/>
      <c r="L70" s="333"/>
      <c r="M70" s="333"/>
      <c r="N70" s="333"/>
      <c r="O70" s="333"/>
      <c r="P70" s="333"/>
    </row>
    <row r="71" spans="1:20" ht="21.75" customHeight="1" x14ac:dyDescent="0.25">
      <c r="A71" s="333"/>
      <c r="B71" s="333"/>
      <c r="C71" s="333"/>
      <c r="D71" s="335" t="s">
        <v>113</v>
      </c>
      <c r="E71" s="336" t="s">
        <v>90</v>
      </c>
      <c r="F71" s="337" t="s">
        <v>91</v>
      </c>
      <c r="G71" s="334"/>
      <c r="H71" s="333"/>
      <c r="I71" s="333"/>
      <c r="J71" s="333"/>
      <c r="K71" s="333"/>
      <c r="L71" s="333"/>
      <c r="M71" s="333"/>
      <c r="N71" s="333"/>
      <c r="O71" s="333"/>
      <c r="P71" s="333"/>
    </row>
    <row r="72" spans="1:20" ht="15.75" thickBot="1" x14ac:dyDescent="0.3">
      <c r="A72" s="333"/>
      <c r="B72" s="333"/>
      <c r="C72" s="333"/>
      <c r="D72" s="338">
        <f>D64+D42+D20</f>
        <v>0</v>
      </c>
      <c r="E72" s="339">
        <f>E64+E42+E20</f>
        <v>0</v>
      </c>
      <c r="F72" s="340">
        <f>F64+F42+F20</f>
        <v>0</v>
      </c>
      <c r="G72" s="334"/>
      <c r="H72" s="333"/>
      <c r="I72" s="333"/>
      <c r="J72" s="333"/>
      <c r="K72" s="333"/>
      <c r="L72" s="333"/>
      <c r="M72" s="333"/>
      <c r="N72" s="333"/>
      <c r="O72" s="333"/>
      <c r="P72" s="333"/>
    </row>
    <row r="73" spans="1:20" x14ac:dyDescent="0.25">
      <c r="A73" s="333"/>
      <c r="B73" s="333"/>
      <c r="C73" s="333"/>
      <c r="D73" s="333"/>
      <c r="E73" s="333"/>
      <c r="F73" s="333"/>
      <c r="G73" s="334"/>
      <c r="H73" s="333"/>
      <c r="I73" s="333"/>
      <c r="J73" s="333"/>
      <c r="K73" s="333"/>
      <c r="L73" s="333"/>
      <c r="M73" s="333"/>
      <c r="N73" s="333"/>
      <c r="O73" s="333"/>
      <c r="P73" s="333"/>
    </row>
    <row r="74" spans="1:20" x14ac:dyDescent="0.25">
      <c r="A74" s="333"/>
      <c r="B74" s="333"/>
      <c r="C74" s="333"/>
      <c r="D74" s="333"/>
      <c r="E74" s="333"/>
      <c r="F74" s="333"/>
      <c r="G74" s="334"/>
      <c r="H74" s="333"/>
      <c r="I74" s="333"/>
      <c r="J74" s="333"/>
      <c r="K74" s="333"/>
      <c r="L74" s="333"/>
      <c r="M74" s="333"/>
      <c r="N74" s="333"/>
      <c r="O74" s="333"/>
      <c r="P74" s="333"/>
    </row>
    <row r="75" spans="1:20" x14ac:dyDescent="0.25">
      <c r="A75" s="333"/>
      <c r="B75" s="333"/>
      <c r="C75" s="333"/>
      <c r="D75" s="333"/>
      <c r="E75" s="333"/>
      <c r="F75" s="333"/>
      <c r="G75" s="334"/>
      <c r="H75" s="333"/>
      <c r="I75" s="333"/>
      <c r="J75" s="333"/>
      <c r="K75" s="333"/>
      <c r="L75" s="333"/>
      <c r="M75" s="333"/>
      <c r="N75" s="333"/>
      <c r="O75" s="333"/>
      <c r="P75" s="333"/>
    </row>
    <row r="76" spans="1:20" x14ac:dyDescent="0.25">
      <c r="A76" s="333"/>
      <c r="B76" s="333"/>
      <c r="C76" s="333"/>
      <c r="D76" s="333"/>
      <c r="E76" s="333"/>
      <c r="F76" s="333"/>
      <c r="G76" s="334"/>
      <c r="H76" s="333"/>
      <c r="I76" s="333"/>
      <c r="J76" s="333"/>
      <c r="K76" s="333"/>
      <c r="L76" s="333"/>
      <c r="M76" s="333"/>
      <c r="N76" s="333"/>
      <c r="O76" s="333"/>
      <c r="P76" s="333"/>
    </row>
    <row r="77" spans="1:20" x14ac:dyDescent="0.25">
      <c r="A77" s="333"/>
      <c r="B77" s="333"/>
      <c r="C77" s="333"/>
      <c r="D77" s="333"/>
      <c r="E77" s="333"/>
      <c r="F77" s="333"/>
      <c r="G77" s="334"/>
      <c r="H77" s="333"/>
      <c r="I77" s="333"/>
      <c r="J77" s="333"/>
      <c r="K77" s="333"/>
      <c r="L77" s="333"/>
      <c r="M77" s="333"/>
      <c r="N77" s="333"/>
      <c r="O77" s="333"/>
      <c r="P77" s="333"/>
      <c r="R77" s="247"/>
      <c r="S77" s="247"/>
      <c r="T77" s="247"/>
    </row>
    <row r="78" spans="1:20" x14ac:dyDescent="0.25">
      <c r="A78" s="333"/>
      <c r="B78" s="333"/>
      <c r="C78" s="333"/>
      <c r="D78" s="333"/>
      <c r="E78" s="333"/>
      <c r="F78" s="333"/>
      <c r="G78" s="334"/>
      <c r="H78" s="333"/>
      <c r="I78" s="333"/>
      <c r="J78" s="333"/>
      <c r="K78" s="333"/>
      <c r="L78" s="333"/>
      <c r="M78" s="333"/>
      <c r="N78" s="333"/>
      <c r="O78" s="333"/>
      <c r="P78" s="333"/>
      <c r="R78" s="247"/>
      <c r="S78" s="247"/>
      <c r="T78" s="247"/>
    </row>
    <row r="79" spans="1:20" x14ac:dyDescent="0.25">
      <c r="A79" s="333"/>
      <c r="B79" s="333"/>
      <c r="C79" s="333"/>
      <c r="D79" s="333"/>
      <c r="E79" s="333"/>
      <c r="F79" s="333"/>
      <c r="G79" s="334"/>
      <c r="H79" s="333"/>
      <c r="I79" s="333"/>
      <c r="J79" s="333"/>
      <c r="K79" s="333"/>
      <c r="L79" s="333"/>
      <c r="M79" s="333"/>
      <c r="N79" s="333"/>
      <c r="O79" s="333"/>
      <c r="P79" s="333"/>
      <c r="R79" s="472"/>
      <c r="S79" s="472"/>
      <c r="T79" s="472"/>
    </row>
    <row r="80" spans="1:20" x14ac:dyDescent="0.25">
      <c r="A80" s="333"/>
      <c r="B80" s="333"/>
      <c r="C80" s="333"/>
      <c r="D80" s="333"/>
      <c r="E80" s="333"/>
      <c r="F80" s="333"/>
      <c r="G80" s="334"/>
      <c r="H80" s="333"/>
      <c r="I80" s="333"/>
      <c r="J80" s="333"/>
      <c r="K80" s="333"/>
      <c r="L80" s="333"/>
      <c r="M80" s="333"/>
      <c r="N80" s="333"/>
      <c r="O80" s="333"/>
      <c r="P80" s="333"/>
      <c r="R80" s="251"/>
      <c r="S80" s="251"/>
      <c r="T80" s="251"/>
    </row>
    <row r="81" spans="1:20" x14ac:dyDescent="0.25">
      <c r="A81" s="333"/>
      <c r="B81" s="333"/>
      <c r="C81" s="333"/>
      <c r="D81" s="333"/>
      <c r="E81" s="333"/>
      <c r="F81" s="333"/>
      <c r="G81" s="334"/>
      <c r="H81" s="333"/>
      <c r="I81" s="333"/>
      <c r="J81" s="333"/>
      <c r="K81" s="333"/>
      <c r="L81" s="333"/>
      <c r="M81" s="333"/>
      <c r="N81" s="333"/>
      <c r="O81" s="333"/>
      <c r="P81" s="333"/>
      <c r="R81" s="278"/>
      <c r="S81" s="294"/>
      <c r="T81" s="294"/>
    </row>
    <row r="82" spans="1:20" x14ac:dyDescent="0.25">
      <c r="A82" s="333"/>
      <c r="B82" s="333"/>
      <c r="C82" s="333"/>
      <c r="D82" s="333"/>
      <c r="E82" s="333"/>
      <c r="F82" s="333"/>
      <c r="G82" s="334"/>
      <c r="H82" s="333"/>
      <c r="I82" s="333"/>
      <c r="J82" s="333"/>
      <c r="K82" s="333"/>
      <c r="L82" s="333"/>
      <c r="M82" s="333"/>
      <c r="N82" s="333"/>
      <c r="O82" s="333"/>
      <c r="P82" s="333"/>
      <c r="R82" s="247"/>
      <c r="S82" s="247"/>
      <c r="T82" s="247"/>
    </row>
    <row r="83" spans="1:20" x14ac:dyDescent="0.25">
      <c r="A83" s="333"/>
      <c r="B83" s="333"/>
      <c r="C83" s="333"/>
      <c r="D83" s="333"/>
      <c r="E83" s="333"/>
      <c r="F83" s="333"/>
      <c r="G83" s="334"/>
      <c r="H83" s="333"/>
      <c r="I83" s="333"/>
      <c r="J83" s="333"/>
      <c r="K83" s="333"/>
      <c r="L83" s="333"/>
      <c r="M83" s="333"/>
      <c r="N83" s="333"/>
      <c r="O83" s="333"/>
      <c r="P83" s="333"/>
    </row>
    <row r="84" spans="1:20" x14ac:dyDescent="0.25">
      <c r="A84" s="333"/>
      <c r="B84" s="333"/>
      <c r="C84" s="333"/>
      <c r="D84" s="333"/>
      <c r="E84" s="333"/>
      <c r="F84" s="333"/>
      <c r="G84" s="334"/>
      <c r="H84" s="333"/>
      <c r="I84" s="333"/>
      <c r="J84" s="333"/>
      <c r="K84" s="333"/>
      <c r="L84" s="333"/>
      <c r="M84" s="333"/>
      <c r="N84" s="333"/>
      <c r="O84" s="333"/>
      <c r="P84" s="333"/>
    </row>
    <row r="85" spans="1:20" x14ac:dyDescent="0.25">
      <c r="A85" s="333"/>
      <c r="B85" s="333"/>
      <c r="C85" s="333"/>
      <c r="D85" s="333"/>
      <c r="E85" s="333"/>
      <c r="F85" s="333"/>
      <c r="G85" s="334"/>
      <c r="H85" s="333"/>
      <c r="I85" s="333"/>
      <c r="J85" s="333"/>
      <c r="K85" s="333"/>
      <c r="L85" s="333"/>
      <c r="M85" s="333"/>
      <c r="N85" s="333"/>
      <c r="O85" s="333"/>
      <c r="P85" s="333"/>
    </row>
    <row r="86" spans="1:20" x14ac:dyDescent="0.25">
      <c r="A86" s="333"/>
      <c r="B86" s="333"/>
      <c r="C86" s="333"/>
      <c r="D86" s="333"/>
      <c r="E86" s="333"/>
      <c r="F86" s="333"/>
      <c r="G86" s="334"/>
      <c r="H86" s="333"/>
      <c r="I86" s="333"/>
      <c r="J86" s="333"/>
      <c r="K86" s="333"/>
      <c r="L86" s="333"/>
      <c r="M86" s="333"/>
      <c r="N86" s="333"/>
      <c r="O86" s="333"/>
      <c r="P86" s="333"/>
    </row>
    <row r="87" spans="1:20" x14ac:dyDescent="0.25">
      <c r="A87" s="333"/>
      <c r="B87" s="333"/>
      <c r="C87" s="333"/>
      <c r="D87" s="333"/>
      <c r="E87" s="333"/>
      <c r="F87" s="333"/>
      <c r="G87" s="334"/>
      <c r="H87" s="333"/>
      <c r="I87" s="333"/>
      <c r="J87" s="333"/>
      <c r="K87" s="333"/>
      <c r="L87" s="333"/>
      <c r="M87" s="333"/>
      <c r="N87" s="333"/>
      <c r="O87" s="333"/>
      <c r="P87" s="333"/>
    </row>
    <row r="88" spans="1:20" x14ac:dyDescent="0.25">
      <c r="A88" s="333"/>
      <c r="B88" s="333"/>
      <c r="C88" s="333"/>
      <c r="D88" s="333"/>
      <c r="E88" s="333"/>
      <c r="F88" s="333"/>
      <c r="G88" s="334"/>
      <c r="H88" s="333"/>
      <c r="I88" s="333"/>
      <c r="J88" s="333"/>
      <c r="K88" s="333"/>
      <c r="L88" s="333"/>
      <c r="M88" s="333"/>
      <c r="N88" s="333"/>
      <c r="O88" s="333"/>
      <c r="P88" s="333"/>
    </row>
    <row r="89" spans="1:20" x14ac:dyDescent="0.25">
      <c r="A89" s="333"/>
      <c r="B89" s="333"/>
      <c r="C89" s="333"/>
      <c r="D89" s="333"/>
      <c r="E89" s="333"/>
      <c r="F89" s="333"/>
      <c r="G89" s="334"/>
      <c r="H89" s="333"/>
      <c r="I89" s="333"/>
      <c r="J89" s="333"/>
      <c r="K89" s="333"/>
      <c r="L89" s="333"/>
      <c r="M89" s="333"/>
      <c r="N89" s="333"/>
      <c r="O89" s="333"/>
      <c r="P89" s="333"/>
    </row>
  </sheetData>
  <sheetProtection algorithmName="SHA-512" hashValue="ocWnL5ZaPUuYvXp5DbHi+8yj4WAaeXylZjvlp06zeO9EcCxQKdIQWq1VgXdeYJWjBtRqJfM69lGDFGXsN0mhBg==" saltValue="JLFFROuc4vXmfvcWIKkx3w==" spinCount="100000" sheet="1" objects="1" scenarios="1"/>
  <mergeCells count="104">
    <mergeCell ref="A3:C3"/>
    <mergeCell ref="R79:T79"/>
    <mergeCell ref="D5:F6"/>
    <mergeCell ref="G5:G22"/>
    <mergeCell ref="H6:J6"/>
    <mergeCell ref="N7:P7"/>
    <mergeCell ref="C49:C66"/>
    <mergeCell ref="D49:F50"/>
    <mergeCell ref="G49:G66"/>
    <mergeCell ref="H49:P49"/>
    <mergeCell ref="A48:P48"/>
    <mergeCell ref="A49:B53"/>
    <mergeCell ref="H50:J50"/>
    <mergeCell ref="K50:L52"/>
    <mergeCell ref="M50:M66"/>
    <mergeCell ref="N50:P50"/>
    <mergeCell ref="D51:F53"/>
    <mergeCell ref="D43:F44"/>
    <mergeCell ref="D29:F31"/>
    <mergeCell ref="N29:P29"/>
    <mergeCell ref="D12:D13"/>
    <mergeCell ref="E12:E13"/>
    <mergeCell ref="A41:B44"/>
    <mergeCell ref="D41:E41"/>
    <mergeCell ref="A1:P2"/>
    <mergeCell ref="D3:P3"/>
    <mergeCell ref="A4:P4"/>
    <mergeCell ref="D21:F22"/>
    <mergeCell ref="A25:C25"/>
    <mergeCell ref="D25:P25"/>
    <mergeCell ref="A23:P24"/>
    <mergeCell ref="F10:F11"/>
    <mergeCell ref="D7:F9"/>
    <mergeCell ref="K6:L8"/>
    <mergeCell ref="H22:L22"/>
    <mergeCell ref="C5:C22"/>
    <mergeCell ref="N15:P22"/>
    <mergeCell ref="A10:B13"/>
    <mergeCell ref="A5:B9"/>
    <mergeCell ref="H19:L19"/>
    <mergeCell ref="K9:K13"/>
    <mergeCell ref="L9:L13"/>
    <mergeCell ref="N10:P12"/>
    <mergeCell ref="N13:P14"/>
    <mergeCell ref="M6:M22"/>
    <mergeCell ref="N6:P6"/>
    <mergeCell ref="H10:I10"/>
    <mergeCell ref="H5:P5"/>
    <mergeCell ref="H41:L41"/>
    <mergeCell ref="H44:L44"/>
    <mergeCell ref="A47:C47"/>
    <mergeCell ref="D47:P47"/>
    <mergeCell ref="A45:P46"/>
    <mergeCell ref="N32:P34"/>
    <mergeCell ref="D34:D35"/>
    <mergeCell ref="E34:E35"/>
    <mergeCell ref="F34:F35"/>
    <mergeCell ref="N35:P36"/>
    <mergeCell ref="F36:F41"/>
    <mergeCell ref="N37:P44"/>
    <mergeCell ref="F32:F33"/>
    <mergeCell ref="K31:K35"/>
    <mergeCell ref="L31:L35"/>
    <mergeCell ref="A32:B35"/>
    <mergeCell ref="D32:E33"/>
    <mergeCell ref="H32:I32"/>
    <mergeCell ref="A27:B31"/>
    <mergeCell ref="C27:C44"/>
    <mergeCell ref="D27:F28"/>
    <mergeCell ref="G27:G44"/>
    <mergeCell ref="H66:L66"/>
    <mergeCell ref="N51:P51"/>
    <mergeCell ref="K53:K57"/>
    <mergeCell ref="L53:L57"/>
    <mergeCell ref="A54:B57"/>
    <mergeCell ref="D54:E55"/>
    <mergeCell ref="H54:I54"/>
    <mergeCell ref="N54:P56"/>
    <mergeCell ref="D56:D57"/>
    <mergeCell ref="F54:F55"/>
    <mergeCell ref="D70:F70"/>
    <mergeCell ref="H7:I7"/>
    <mergeCell ref="H29:I29"/>
    <mergeCell ref="H51:I51"/>
    <mergeCell ref="E56:E57"/>
    <mergeCell ref="F56:F57"/>
    <mergeCell ref="N57:P58"/>
    <mergeCell ref="F58:F63"/>
    <mergeCell ref="N59:P66"/>
    <mergeCell ref="A26:P26"/>
    <mergeCell ref="H27:P27"/>
    <mergeCell ref="H28:J28"/>
    <mergeCell ref="K28:L30"/>
    <mergeCell ref="M28:M44"/>
    <mergeCell ref="N28:P28"/>
    <mergeCell ref="D10:E11"/>
    <mergeCell ref="F12:F13"/>
    <mergeCell ref="F14:F19"/>
    <mergeCell ref="A19:B22"/>
    <mergeCell ref="D19:E19"/>
    <mergeCell ref="A63:B66"/>
    <mergeCell ref="D63:E63"/>
    <mergeCell ref="H63:L63"/>
    <mergeCell ref="D65:F66"/>
  </mergeCells>
  <conditionalFormatting sqref="Q23:R23">
    <cfRule type="cellIs" dxfId="20" priority="31" operator="equal">
      <formula>0</formula>
    </cfRule>
  </conditionalFormatting>
  <conditionalFormatting sqref="U17:U19">
    <cfRule type="cellIs" dxfId="19" priority="14" operator="equal">
      <formula>0</formula>
    </cfRule>
  </conditionalFormatting>
  <conditionalFormatting sqref="B14:B18">
    <cfRule type="cellIs" dxfId="18" priority="17" operator="equal">
      <formula>0</formula>
    </cfRule>
  </conditionalFormatting>
  <conditionalFormatting sqref="K20">
    <cfRule type="cellIs" dxfId="17" priority="15" operator="equal">
      <formula>0</formula>
    </cfRule>
  </conditionalFormatting>
  <conditionalFormatting sqref="D25">
    <cfRule type="cellIs" dxfId="16" priority="10" operator="equal">
      <formula>0</formula>
    </cfRule>
  </conditionalFormatting>
  <conditionalFormatting sqref="T17:T19">
    <cfRule type="cellIs" dxfId="15" priority="13" operator="equal">
      <formula>0</formula>
    </cfRule>
  </conditionalFormatting>
  <conditionalFormatting sqref="I36:I40">
    <cfRule type="cellIs" dxfId="14" priority="11" operator="equal">
      <formula>0</formula>
    </cfRule>
  </conditionalFormatting>
  <conditionalFormatting sqref="B36:B40">
    <cfRule type="cellIs" dxfId="13" priority="9" operator="equal">
      <formula>0</formula>
    </cfRule>
  </conditionalFormatting>
  <conditionalFormatting sqref="E14:E18 J14:J18">
    <cfRule type="cellIs" dxfId="12" priority="20" operator="equal">
      <formula>0</formula>
    </cfRule>
  </conditionalFormatting>
  <conditionalFormatting sqref="I14:I18">
    <cfRule type="cellIs" dxfId="11" priority="19" operator="equal">
      <formula>0</formula>
    </cfRule>
  </conditionalFormatting>
  <conditionalFormatting sqref="D3 Q3:R3">
    <cfRule type="cellIs" dxfId="10" priority="18" operator="equal">
      <formula>0</formula>
    </cfRule>
  </conditionalFormatting>
  <conditionalFormatting sqref="L20">
    <cfRule type="cellIs" dxfId="9" priority="16" operator="equal">
      <formula>0</formula>
    </cfRule>
  </conditionalFormatting>
  <conditionalFormatting sqref="E36:E40 J36:J40">
    <cfRule type="cellIs" dxfId="8" priority="12" operator="equal">
      <formula>0</formula>
    </cfRule>
  </conditionalFormatting>
  <conditionalFormatting sqref="K42">
    <cfRule type="cellIs" dxfId="7" priority="7" operator="equal">
      <formula>0</formula>
    </cfRule>
  </conditionalFormatting>
  <conditionalFormatting sqref="L42">
    <cfRule type="cellIs" dxfId="6" priority="8" operator="equal">
      <formula>0</formula>
    </cfRule>
  </conditionalFormatting>
  <conditionalFormatting sqref="B58:B62">
    <cfRule type="cellIs" dxfId="5" priority="3" operator="equal">
      <formula>0</formula>
    </cfRule>
  </conditionalFormatting>
  <conditionalFormatting sqref="E58:E62 J58:J62">
    <cfRule type="cellIs" dxfId="4" priority="6" operator="equal">
      <formula>0</formula>
    </cfRule>
  </conditionalFormatting>
  <conditionalFormatting sqref="I58:I62">
    <cfRule type="cellIs" dxfId="3" priority="5" operator="equal">
      <formula>0</formula>
    </cfRule>
  </conditionalFormatting>
  <conditionalFormatting sqref="D47">
    <cfRule type="cellIs" dxfId="2" priority="4" operator="equal">
      <formula>0</formula>
    </cfRule>
  </conditionalFormatting>
  <conditionalFormatting sqref="K64">
    <cfRule type="cellIs" dxfId="1" priority="1" operator="equal">
      <formula>0</formula>
    </cfRule>
  </conditionalFormatting>
  <conditionalFormatting sqref="L64">
    <cfRule type="cellIs" dxfId="0" priority="2" operator="equal">
      <formula>0</formula>
    </cfRule>
  </conditionalFormatting>
  <pageMargins left="0.7" right="0.7"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Menu Costing</vt:lpstr>
      <vt:lpstr>Alternate &amp; NonReimb. Meals</vt:lpstr>
      <vt:lpstr>A La Carte Cost and Revenue</vt:lpstr>
      <vt:lpstr>Meal Cost &amp; Revenue Sheet</vt:lpstr>
      <vt:lpstr>Nonprogram Revenue Compliance </vt:lpstr>
      <vt:lpstr>Recipe Costing Calculator </vt:lpstr>
      <vt:lpstr>ASP &amp; At-Risk Menu Costing</vt:lpstr>
      <vt:lpstr>ASP &amp; At-Risk Meal Cost &amp; Rev.</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Lynda Westphal</dc:creator>
  <cp:lastModifiedBy>Pam Rosebaugh</cp:lastModifiedBy>
  <cp:lastPrinted>2016-09-16T20:32:14Z</cp:lastPrinted>
  <dcterms:created xsi:type="dcterms:W3CDTF">2016-08-10T18:42:35Z</dcterms:created>
  <dcterms:modified xsi:type="dcterms:W3CDTF">2019-08-23T20:38:44Z</dcterms:modified>
</cp:coreProperties>
</file>